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8" windowWidth="19140" windowHeight="74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  <c r="AK18" i="1"/>
  <c r="AK19" i="1"/>
  <c r="AK20" i="1"/>
  <c r="AK21" i="1"/>
  <c r="AK22" i="1"/>
  <c r="AK23" i="1"/>
  <c r="AK17" i="1"/>
  <c r="F9" i="1"/>
  <c r="F11" i="1" s="1"/>
  <c r="F21" i="1" l="1"/>
  <c r="F22" i="1" s="1"/>
  <c r="F23" i="1" s="1"/>
  <c r="F24" i="1" s="1"/>
  <c r="AL20" i="1"/>
  <c r="F28" i="1" l="1"/>
  <c r="F34" i="1" s="1"/>
  <c r="AM20" i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AM19" i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AM18" i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G18" i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G19" i="1"/>
  <c r="G20" i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G10" i="1"/>
  <c r="H10" i="1" s="1"/>
  <c r="I10" i="1" s="1"/>
  <c r="J10" i="1" s="1"/>
  <c r="K10" i="1" s="1"/>
  <c r="L10" i="1" s="1"/>
  <c r="M10" i="1" s="1"/>
  <c r="N10" i="1" s="1"/>
  <c r="O10" i="1" s="1"/>
  <c r="P10" i="1" s="1"/>
  <c r="G17" i="1"/>
  <c r="H17" i="1" s="1"/>
  <c r="G7" i="1"/>
  <c r="G9" i="1" s="1"/>
  <c r="AL17" i="1"/>
  <c r="AL21" i="1" s="1"/>
  <c r="G11" i="1" l="1"/>
  <c r="F13" i="1"/>
  <c r="F14" i="1" s="1"/>
  <c r="F12" i="1"/>
  <c r="BG18" i="1"/>
  <c r="BH18" i="1" s="1"/>
  <c r="BI18" i="1" s="1"/>
  <c r="BJ18" i="1" s="1"/>
  <c r="BK18" i="1" s="1"/>
  <c r="BL18" i="1" s="1"/>
  <c r="BM18" i="1" s="1"/>
  <c r="BN18" i="1" s="1"/>
  <c r="BO18" i="1" s="1"/>
  <c r="BI19" i="1"/>
  <c r="G21" i="1"/>
  <c r="G22" i="1" s="1"/>
  <c r="G23" i="1" s="1"/>
  <c r="G24" i="1" s="1"/>
  <c r="I17" i="1"/>
  <c r="J17" i="1" s="1"/>
  <c r="H7" i="1"/>
  <c r="AM17" i="1"/>
  <c r="AM21" i="1" s="1"/>
  <c r="H19" i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Q10" i="1"/>
  <c r="AL22" i="1"/>
  <c r="AN17" i="1" l="1"/>
  <c r="AN21" i="1" s="1"/>
  <c r="H9" i="1"/>
  <c r="H11" i="1" s="1"/>
  <c r="G28" i="1"/>
  <c r="G34" i="1" s="1"/>
  <c r="G12" i="1"/>
  <c r="F15" i="1"/>
  <c r="BJ19" i="1"/>
  <c r="H21" i="1"/>
  <c r="H22" i="1" s="1"/>
  <c r="J21" i="1"/>
  <c r="AL23" i="1"/>
  <c r="K17" i="1"/>
  <c r="I21" i="1"/>
  <c r="I7" i="1"/>
  <c r="I9" i="1" s="1"/>
  <c r="I11" i="1" s="1"/>
  <c r="R10" i="1"/>
  <c r="H12" i="1" l="1"/>
  <c r="G13" i="1"/>
  <c r="G14" i="1" s="1"/>
  <c r="F27" i="1"/>
  <c r="F29" i="1" s="1"/>
  <c r="H23" i="1"/>
  <c r="H24" i="1" s="1"/>
  <c r="AL24" i="1"/>
  <c r="BK19" i="1"/>
  <c r="L17" i="1"/>
  <c r="K21" i="1"/>
  <c r="I12" i="1"/>
  <c r="AO17" i="1"/>
  <c r="AO21" i="1" s="1"/>
  <c r="J7" i="1"/>
  <c r="J9" i="1" s="1"/>
  <c r="J11" i="1" s="1"/>
  <c r="S10" i="1"/>
  <c r="AL25" i="1" l="1"/>
  <c r="F25" i="1"/>
  <c r="F33" i="1"/>
  <c r="F38" i="1" s="1"/>
  <c r="I22" i="1"/>
  <c r="I23" i="1" s="1"/>
  <c r="I24" i="1" s="1"/>
  <c r="H28" i="1"/>
  <c r="H34" i="1" s="1"/>
  <c r="G15" i="1"/>
  <c r="AL27" i="1"/>
  <c r="AL29" i="1" s="1"/>
  <c r="AM22" i="1"/>
  <c r="BL19" i="1"/>
  <c r="K7" i="1"/>
  <c r="K9" i="1" s="1"/>
  <c r="K11" i="1" s="1"/>
  <c r="AP17" i="1"/>
  <c r="AP21" i="1" s="1"/>
  <c r="J12" i="1"/>
  <c r="M17" i="1"/>
  <c r="L21" i="1"/>
  <c r="T10" i="1"/>
  <c r="AL30" i="1" l="1"/>
  <c r="F30" i="1"/>
  <c r="F35" i="1"/>
  <c r="G27" i="1"/>
  <c r="G29" i="1" s="1"/>
  <c r="H13" i="1"/>
  <c r="H14" i="1" s="1"/>
  <c r="J22" i="1"/>
  <c r="J23" i="1" s="1"/>
  <c r="J24" i="1" s="1"/>
  <c r="I28" i="1"/>
  <c r="I34" i="1" s="1"/>
  <c r="AL33" i="1"/>
  <c r="AM23" i="1"/>
  <c r="AM24" i="1" s="1"/>
  <c r="BM19" i="1"/>
  <c r="L7" i="1"/>
  <c r="L9" i="1" s="1"/>
  <c r="L11" i="1" s="1"/>
  <c r="AQ17" i="1"/>
  <c r="AQ21" i="1" s="1"/>
  <c r="K12" i="1"/>
  <c r="N17" i="1"/>
  <c r="M21" i="1"/>
  <c r="U10" i="1"/>
  <c r="AM25" i="1" l="1"/>
  <c r="G25" i="1"/>
  <c r="AM27" i="1"/>
  <c r="AM29" i="1" s="1"/>
  <c r="AM30" i="1" s="1"/>
  <c r="AL38" i="1"/>
  <c r="AL35" i="1"/>
  <c r="AL36" i="1" s="1"/>
  <c r="G33" i="1"/>
  <c r="G38" i="1" s="1"/>
  <c r="K22" i="1"/>
  <c r="K23" i="1" s="1"/>
  <c r="K24" i="1" s="1"/>
  <c r="J28" i="1"/>
  <c r="J34" i="1" s="1"/>
  <c r="H15" i="1"/>
  <c r="AN22" i="1"/>
  <c r="AN23" i="1" s="1"/>
  <c r="BN19" i="1"/>
  <c r="AR17" i="1"/>
  <c r="AR21" i="1" s="1"/>
  <c r="L12" i="1"/>
  <c r="M7" i="1"/>
  <c r="M9" i="1" s="1"/>
  <c r="M11" i="1" s="1"/>
  <c r="O17" i="1"/>
  <c r="N21" i="1"/>
  <c r="V10" i="1"/>
  <c r="AM33" i="1" l="1"/>
  <c r="AM35" i="1" s="1"/>
  <c r="F36" i="1"/>
  <c r="F39" i="1"/>
  <c r="AL39" i="1"/>
  <c r="G30" i="1"/>
  <c r="AM38" i="1"/>
  <c r="G39" i="1" s="1"/>
  <c r="G35" i="1"/>
  <c r="H27" i="1"/>
  <c r="H29" i="1" s="1"/>
  <c r="I13" i="1"/>
  <c r="I14" i="1" s="1"/>
  <c r="K28" i="1"/>
  <c r="K34" i="1" s="1"/>
  <c r="L22" i="1"/>
  <c r="AO22" i="1"/>
  <c r="AO23" i="1" s="1"/>
  <c r="AP22" i="1" s="1"/>
  <c r="AP23" i="1" s="1"/>
  <c r="AN24" i="1"/>
  <c r="BO19" i="1"/>
  <c r="P17" i="1"/>
  <c r="O21" i="1"/>
  <c r="M12" i="1"/>
  <c r="N7" i="1"/>
  <c r="N9" i="1" s="1"/>
  <c r="N11" i="1" s="1"/>
  <c r="AS17" i="1"/>
  <c r="AS21" i="1" s="1"/>
  <c r="W10" i="1"/>
  <c r="AN25" i="1" l="1"/>
  <c r="H25" i="1"/>
  <c r="AM39" i="1"/>
  <c r="AN27" i="1"/>
  <c r="AN33" i="1" s="1"/>
  <c r="G36" i="1"/>
  <c r="AM36" i="1"/>
  <c r="H33" i="1"/>
  <c r="H38" i="1" s="1"/>
  <c r="I15" i="1"/>
  <c r="L23" i="1"/>
  <c r="L24" i="1" s="1"/>
  <c r="AP24" i="1"/>
  <c r="AO24" i="1"/>
  <c r="AQ22" i="1"/>
  <c r="N12" i="1"/>
  <c r="O7" i="1"/>
  <c r="O9" i="1" s="1"/>
  <c r="O11" i="1" s="1"/>
  <c r="AT17" i="1"/>
  <c r="AT21" i="1" s="1"/>
  <c r="Q17" i="1"/>
  <c r="P21" i="1"/>
  <c r="X10" i="1"/>
  <c r="AP25" i="1" l="1"/>
  <c r="J25" i="1"/>
  <c r="AO25" i="1"/>
  <c r="I25" i="1"/>
  <c r="AN29" i="1"/>
  <c r="AN30" i="1" s="1"/>
  <c r="AO27" i="1"/>
  <c r="AO29" i="1" s="1"/>
  <c r="AP27" i="1"/>
  <c r="AP33" i="1" s="1"/>
  <c r="AN38" i="1"/>
  <c r="H39" i="1" s="1"/>
  <c r="AN35" i="1"/>
  <c r="H35" i="1"/>
  <c r="M22" i="1"/>
  <c r="M23" i="1" s="1"/>
  <c r="M24" i="1" s="1"/>
  <c r="L28" i="1"/>
  <c r="L34" i="1" s="1"/>
  <c r="I27" i="1"/>
  <c r="I29" i="1" s="1"/>
  <c r="J13" i="1"/>
  <c r="J14" i="1" s="1"/>
  <c r="AQ23" i="1"/>
  <c r="AR22" i="1" s="1"/>
  <c r="AR23" i="1" s="1"/>
  <c r="AS22" i="1" s="1"/>
  <c r="P7" i="1"/>
  <c r="P9" i="1" s="1"/>
  <c r="P11" i="1" s="1"/>
  <c r="AU17" i="1"/>
  <c r="AU21" i="1" s="1"/>
  <c r="O12" i="1"/>
  <c r="R17" i="1"/>
  <c r="Q21" i="1"/>
  <c r="Y10" i="1"/>
  <c r="Z10" i="1" s="1"/>
  <c r="AO33" i="1" l="1"/>
  <c r="AO38" i="1" s="1"/>
  <c r="AP29" i="1"/>
  <c r="H30" i="1"/>
  <c r="AN39" i="1"/>
  <c r="I30" i="1"/>
  <c r="H36" i="1"/>
  <c r="AN36" i="1"/>
  <c r="AO30" i="1"/>
  <c r="AO35" i="1"/>
  <c r="AP38" i="1"/>
  <c r="AP35" i="1"/>
  <c r="I33" i="1"/>
  <c r="I38" i="1" s="1"/>
  <c r="I39" i="1" s="1"/>
  <c r="J15" i="1"/>
  <c r="N22" i="1"/>
  <c r="M28" i="1"/>
  <c r="M34" i="1" s="1"/>
  <c r="AQ24" i="1"/>
  <c r="AR24" i="1"/>
  <c r="AA10" i="1"/>
  <c r="AB10" i="1" s="1"/>
  <c r="AC10" i="1" s="1"/>
  <c r="AD10" i="1" s="1"/>
  <c r="AE10" i="1" s="1"/>
  <c r="AF10" i="1" s="1"/>
  <c r="AG10" i="1" s="1"/>
  <c r="AH10" i="1" s="1"/>
  <c r="AI10" i="1" s="1"/>
  <c r="Q7" i="1"/>
  <c r="Q9" i="1" s="1"/>
  <c r="Q11" i="1" s="1"/>
  <c r="P12" i="1"/>
  <c r="AV17" i="1"/>
  <c r="AV21" i="1" s="1"/>
  <c r="AS23" i="1"/>
  <c r="AT22" i="1" s="1"/>
  <c r="S17" i="1"/>
  <c r="R21" i="1"/>
  <c r="AR25" i="1" l="1"/>
  <c r="L25" i="1"/>
  <c r="AQ25" i="1"/>
  <c r="K25" i="1"/>
  <c r="AR27" i="1"/>
  <c r="AR33" i="1" s="1"/>
  <c r="AQ27" i="1"/>
  <c r="AQ29" i="1" s="1"/>
  <c r="AQ33" i="1"/>
  <c r="I35" i="1"/>
  <c r="I36" i="1" s="1"/>
  <c r="J27" i="1"/>
  <c r="J29" i="1" s="1"/>
  <c r="K13" i="1"/>
  <c r="K14" i="1" s="1"/>
  <c r="N23" i="1"/>
  <c r="N24" i="1" s="1"/>
  <c r="AS24" i="1"/>
  <c r="T17" i="1"/>
  <c r="S21" i="1"/>
  <c r="R7" i="1"/>
  <c r="R9" i="1" s="1"/>
  <c r="R11" i="1" s="1"/>
  <c r="Q12" i="1"/>
  <c r="AW17" i="1"/>
  <c r="AW21" i="1" s="1"/>
  <c r="AT23" i="1"/>
  <c r="AU22" i="1" s="1"/>
  <c r="AS25" i="1" l="1"/>
  <c r="M25" i="1"/>
  <c r="AR29" i="1"/>
  <c r="AS27" i="1"/>
  <c r="AS33" i="1" s="1"/>
  <c r="AO36" i="1"/>
  <c r="AO39" i="1"/>
  <c r="J30" i="1"/>
  <c r="AP30" i="1"/>
  <c r="AR38" i="1"/>
  <c r="AR35" i="1"/>
  <c r="AQ38" i="1"/>
  <c r="AQ35" i="1"/>
  <c r="J33" i="1"/>
  <c r="J38" i="1" s="1"/>
  <c r="J39" i="1" s="1"/>
  <c r="O22" i="1"/>
  <c r="N28" i="1"/>
  <c r="N34" i="1" s="1"/>
  <c r="K15" i="1"/>
  <c r="AT24" i="1"/>
  <c r="AT25" i="1" s="1"/>
  <c r="S7" i="1"/>
  <c r="S9" i="1" s="1"/>
  <c r="S11" i="1" s="1"/>
  <c r="R12" i="1"/>
  <c r="AX17" i="1"/>
  <c r="AX21" i="1" s="1"/>
  <c r="AU23" i="1"/>
  <c r="AV22" i="1" s="1"/>
  <c r="T21" i="1"/>
  <c r="U17" i="1"/>
  <c r="AS29" i="1" l="1"/>
  <c r="N25" i="1"/>
  <c r="AT27" i="1"/>
  <c r="AT33" i="1" s="1"/>
  <c r="AS38" i="1"/>
  <c r="AS35" i="1"/>
  <c r="J35" i="1"/>
  <c r="O23" i="1"/>
  <c r="O24" i="1" s="1"/>
  <c r="K27" i="1"/>
  <c r="K29" i="1" s="1"/>
  <c r="L13" i="1"/>
  <c r="L14" i="1" s="1"/>
  <c r="AU24" i="1"/>
  <c r="V17" i="1"/>
  <c r="U21" i="1"/>
  <c r="AV23" i="1"/>
  <c r="AW22" i="1" s="1"/>
  <c r="T7" i="1"/>
  <c r="T9" i="1" s="1"/>
  <c r="T11" i="1" s="1"/>
  <c r="S12" i="1"/>
  <c r="AY17" i="1"/>
  <c r="AY21" i="1" s="1"/>
  <c r="AU25" i="1" l="1"/>
  <c r="AT29" i="1"/>
  <c r="O25" i="1"/>
  <c r="K30" i="1"/>
  <c r="AQ30" i="1"/>
  <c r="AU27" i="1"/>
  <c r="AU29" i="1" s="1"/>
  <c r="J36" i="1"/>
  <c r="AP36" i="1"/>
  <c r="AP39" i="1"/>
  <c r="AT38" i="1"/>
  <c r="AT35" i="1"/>
  <c r="K33" i="1"/>
  <c r="K38" i="1" s="1"/>
  <c r="P22" i="1"/>
  <c r="O28" i="1"/>
  <c r="O34" i="1" s="1"/>
  <c r="L15" i="1"/>
  <c r="AV24" i="1"/>
  <c r="U7" i="1"/>
  <c r="U9" i="1" s="1"/>
  <c r="U11" i="1" s="1"/>
  <c r="T12" i="1"/>
  <c r="AZ17" i="1"/>
  <c r="AZ21" i="1" s="1"/>
  <c r="W17" i="1"/>
  <c r="V21" i="1"/>
  <c r="AW23" i="1"/>
  <c r="AU33" i="1" l="1"/>
  <c r="AU38" i="1" s="1"/>
  <c r="AV27" i="1"/>
  <c r="AV29" i="1" s="1"/>
  <c r="K35" i="1"/>
  <c r="M13" i="1"/>
  <c r="M14" i="1" s="1"/>
  <c r="L27" i="1"/>
  <c r="L29" i="1" s="1"/>
  <c r="P23" i="1"/>
  <c r="P24" i="1" s="1"/>
  <c r="P25" i="1" s="1"/>
  <c r="AW24" i="1"/>
  <c r="AX22" i="1"/>
  <c r="V7" i="1"/>
  <c r="V9" i="1" s="1"/>
  <c r="V11" i="1" s="1"/>
  <c r="U12" i="1"/>
  <c r="BA17" i="1"/>
  <c r="BA21" i="1" s="1"/>
  <c r="W21" i="1"/>
  <c r="X17" i="1"/>
  <c r="AV25" i="1" l="1"/>
  <c r="AU35" i="1"/>
  <c r="AV33" i="1"/>
  <c r="AV35" i="1" s="1"/>
  <c r="L30" i="1"/>
  <c r="AR30" i="1"/>
  <c r="AW27" i="1"/>
  <c r="AW33" i="1" s="1"/>
  <c r="K36" i="1"/>
  <c r="AQ36" i="1"/>
  <c r="K39" i="1"/>
  <c r="AQ39" i="1"/>
  <c r="AV38" i="1"/>
  <c r="L33" i="1"/>
  <c r="L38" i="1" s="1"/>
  <c r="Q22" i="1"/>
  <c r="P28" i="1"/>
  <c r="P34" i="1" s="1"/>
  <c r="M15" i="1"/>
  <c r="AX23" i="1"/>
  <c r="AX24" i="1" s="1"/>
  <c r="Y17" i="1"/>
  <c r="X21" i="1"/>
  <c r="W7" i="1"/>
  <c r="W9" i="1" s="1"/>
  <c r="W11" i="1" s="1"/>
  <c r="V12" i="1"/>
  <c r="BB17" i="1"/>
  <c r="BB21" i="1" s="1"/>
  <c r="AW29" i="1" l="1"/>
  <c r="AX27" i="1"/>
  <c r="AX33" i="1" s="1"/>
  <c r="AW38" i="1"/>
  <c r="AW35" i="1"/>
  <c r="L35" i="1"/>
  <c r="M27" i="1"/>
  <c r="M29" i="1" s="1"/>
  <c r="N13" i="1"/>
  <c r="N14" i="1" s="1"/>
  <c r="Q23" i="1"/>
  <c r="Q24" i="1" s="1"/>
  <c r="AY22" i="1"/>
  <c r="AY23" i="1" s="1"/>
  <c r="AZ22" i="1" s="1"/>
  <c r="Y21" i="1"/>
  <c r="Z17" i="1"/>
  <c r="X7" i="1"/>
  <c r="X9" i="1" s="1"/>
  <c r="X11" i="1" s="1"/>
  <c r="W12" i="1"/>
  <c r="BC17" i="1"/>
  <c r="BC21" i="1" s="1"/>
  <c r="AX29" i="1" l="1"/>
  <c r="Q25" i="1"/>
  <c r="AW25" i="1"/>
  <c r="M30" i="1"/>
  <c r="AS30" i="1"/>
  <c r="L36" i="1"/>
  <c r="AR36" i="1"/>
  <c r="L39" i="1"/>
  <c r="AR39" i="1"/>
  <c r="AX38" i="1"/>
  <c r="AX35" i="1"/>
  <c r="M33" i="1"/>
  <c r="M38" i="1" s="1"/>
  <c r="R22" i="1"/>
  <c r="R23" i="1" s="1"/>
  <c r="R24" i="1" s="1"/>
  <c r="Q28" i="1"/>
  <c r="Q34" i="1" s="1"/>
  <c r="N15" i="1"/>
  <c r="AY24" i="1"/>
  <c r="AA17" i="1"/>
  <c r="Z21" i="1"/>
  <c r="AZ23" i="1"/>
  <c r="BA22" i="1" s="1"/>
  <c r="Y7" i="1"/>
  <c r="X12" i="1"/>
  <c r="BD17" i="1"/>
  <c r="BD21" i="1" s="1"/>
  <c r="R25" i="1" l="1"/>
  <c r="AX25" i="1"/>
  <c r="Z7" i="1"/>
  <c r="Z9" i="1" s="1"/>
  <c r="Z11" i="1" s="1"/>
  <c r="Y9" i="1"/>
  <c r="Y11" i="1" s="1"/>
  <c r="Y12" i="1" s="1"/>
  <c r="Z12" i="1" s="1"/>
  <c r="AY27" i="1"/>
  <c r="AY33" i="1" s="1"/>
  <c r="M35" i="1"/>
  <c r="O13" i="1"/>
  <c r="O14" i="1" s="1"/>
  <c r="N27" i="1"/>
  <c r="N29" i="1" s="1"/>
  <c r="R28" i="1"/>
  <c r="R34" i="1" s="1"/>
  <c r="S22" i="1"/>
  <c r="S23" i="1" s="1"/>
  <c r="S24" i="1" s="1"/>
  <c r="S25" i="1" s="1"/>
  <c r="BF17" i="1"/>
  <c r="BF21" i="1" s="1"/>
  <c r="AB17" i="1"/>
  <c r="AA21" i="1"/>
  <c r="BA23" i="1"/>
  <c r="BB22" i="1" s="1"/>
  <c r="BB23" i="1" s="1"/>
  <c r="AZ24" i="1"/>
  <c r="BE17" i="1"/>
  <c r="BE21" i="1" s="1"/>
  <c r="AY25" i="1" l="1"/>
  <c r="AA7" i="1"/>
  <c r="AA9" i="1" s="1"/>
  <c r="AA11" i="1" s="1"/>
  <c r="AA12" i="1" s="1"/>
  <c r="M36" i="1"/>
  <c r="AS36" i="1"/>
  <c r="AZ27" i="1"/>
  <c r="AZ29" i="1" s="1"/>
  <c r="N30" i="1"/>
  <c r="AT30" i="1"/>
  <c r="AY29" i="1"/>
  <c r="M39" i="1"/>
  <c r="AS39" i="1"/>
  <c r="AY38" i="1"/>
  <c r="AY35" i="1"/>
  <c r="AZ33" i="1"/>
  <c r="N33" i="1"/>
  <c r="N38" i="1" s="1"/>
  <c r="O15" i="1"/>
  <c r="S28" i="1"/>
  <c r="S34" i="1" s="1"/>
  <c r="T22" i="1"/>
  <c r="T23" i="1" s="1"/>
  <c r="T24" i="1" s="1"/>
  <c r="T25" i="1" s="1"/>
  <c r="BA24" i="1"/>
  <c r="AC17" i="1"/>
  <c r="AB21" i="1"/>
  <c r="BB24" i="1"/>
  <c r="BG17" i="1"/>
  <c r="BG21" i="1" s="1"/>
  <c r="AB7" i="1"/>
  <c r="AB9" i="1" s="1"/>
  <c r="AB11" i="1" s="1"/>
  <c r="BC22" i="1"/>
  <c r="AZ25" i="1" l="1"/>
  <c r="BA27" i="1"/>
  <c r="BA29" i="1" s="1"/>
  <c r="BB27" i="1"/>
  <c r="BB29" i="1" s="1"/>
  <c r="AZ38" i="1"/>
  <c r="AZ35" i="1"/>
  <c r="BA33" i="1"/>
  <c r="N35" i="1"/>
  <c r="P13" i="1"/>
  <c r="P14" i="1" s="1"/>
  <c r="O27" i="1"/>
  <c r="O29" i="1" s="1"/>
  <c r="U22" i="1"/>
  <c r="U23" i="1" s="1"/>
  <c r="U24" i="1" s="1"/>
  <c r="U25" i="1" s="1"/>
  <c r="T28" i="1"/>
  <c r="T34" i="1" s="1"/>
  <c r="AC7" i="1"/>
  <c r="AC9" i="1" s="1"/>
  <c r="AC11" i="1" s="1"/>
  <c r="BH17" i="1"/>
  <c r="BH21" i="1" s="1"/>
  <c r="AB12" i="1"/>
  <c r="AC21" i="1"/>
  <c r="AD17" i="1"/>
  <c r="BC23" i="1"/>
  <c r="BD22" i="1" s="1"/>
  <c r="BA25" i="1" l="1"/>
  <c r="BB33" i="1"/>
  <c r="BB38" i="1" s="1"/>
  <c r="N36" i="1"/>
  <c r="AT36" i="1"/>
  <c r="O30" i="1"/>
  <c r="AU30" i="1"/>
  <c r="N39" i="1"/>
  <c r="AT39" i="1"/>
  <c r="BA38" i="1"/>
  <c r="BA35" i="1"/>
  <c r="O33" i="1"/>
  <c r="O38" i="1" s="1"/>
  <c r="P15" i="1"/>
  <c r="V22" i="1"/>
  <c r="U28" i="1"/>
  <c r="U34" i="1" s="1"/>
  <c r="AD21" i="1"/>
  <c r="AE17" i="1"/>
  <c r="AD7" i="1"/>
  <c r="AD9" i="1" s="1"/>
  <c r="AD11" i="1" s="1"/>
  <c r="BI17" i="1"/>
  <c r="BI21" i="1" s="1"/>
  <c r="AC12" i="1"/>
  <c r="BD23" i="1"/>
  <c r="BE22" i="1" s="1"/>
  <c r="BC24" i="1"/>
  <c r="BB35" i="1" l="1"/>
  <c r="BC27" i="1"/>
  <c r="BC29" i="1" s="1"/>
  <c r="BC33" i="1"/>
  <c r="O35" i="1"/>
  <c r="P27" i="1"/>
  <c r="P29" i="1" s="1"/>
  <c r="Q13" i="1"/>
  <c r="Q14" i="1" s="1"/>
  <c r="V23" i="1"/>
  <c r="V24" i="1" s="1"/>
  <c r="BJ17" i="1"/>
  <c r="BJ21" i="1" s="1"/>
  <c r="AE7" i="1"/>
  <c r="AE9" i="1" s="1"/>
  <c r="AE11" i="1" s="1"/>
  <c r="AD12" i="1"/>
  <c r="AF17" i="1"/>
  <c r="AE21" i="1"/>
  <c r="BD24" i="1"/>
  <c r="BE23" i="1"/>
  <c r="BE24" i="1" s="1"/>
  <c r="V25" i="1" l="1"/>
  <c r="BB25" i="1"/>
  <c r="BD27" i="1"/>
  <c r="BD33" i="1" s="1"/>
  <c r="P30" i="1"/>
  <c r="AV30" i="1"/>
  <c r="O36" i="1"/>
  <c r="AU36" i="1"/>
  <c r="BE27" i="1"/>
  <c r="BE33" i="1" s="1"/>
  <c r="O39" i="1"/>
  <c r="AU39" i="1"/>
  <c r="BC38" i="1"/>
  <c r="BC35" i="1"/>
  <c r="P33" i="1"/>
  <c r="P38" i="1" s="1"/>
  <c r="W22" i="1"/>
  <c r="W23" i="1" s="1"/>
  <c r="W24" i="1" s="1"/>
  <c r="V28" i="1"/>
  <c r="V34" i="1" s="1"/>
  <c r="Q15" i="1"/>
  <c r="BF22" i="1"/>
  <c r="BK17" i="1"/>
  <c r="BK21" i="1" s="1"/>
  <c r="AF7" i="1"/>
  <c r="AF9" i="1" s="1"/>
  <c r="AF11" i="1" s="1"/>
  <c r="AE12" i="1"/>
  <c r="AF21" i="1"/>
  <c r="AG17" i="1"/>
  <c r="BE29" i="1" l="1"/>
  <c r="W25" i="1"/>
  <c r="BC25" i="1"/>
  <c r="BD29" i="1"/>
  <c r="BE38" i="1"/>
  <c r="BE35" i="1"/>
  <c r="BD38" i="1"/>
  <c r="BD35" i="1"/>
  <c r="P35" i="1"/>
  <c r="Q27" i="1"/>
  <c r="Q29" i="1" s="1"/>
  <c r="R13" i="1"/>
  <c r="R14" i="1" s="1"/>
  <c r="W28" i="1"/>
  <c r="W34" i="1" s="1"/>
  <c r="X22" i="1"/>
  <c r="X23" i="1" s="1"/>
  <c r="X24" i="1" s="1"/>
  <c r="BF23" i="1"/>
  <c r="BF24" i="1" s="1"/>
  <c r="AG21" i="1"/>
  <c r="AH17" i="1"/>
  <c r="BL17" i="1"/>
  <c r="BL21" i="1" s="1"/>
  <c r="AG7" i="1"/>
  <c r="AG9" i="1" s="1"/>
  <c r="AG11" i="1" s="1"/>
  <c r="AF12" i="1"/>
  <c r="X25" i="1" l="1"/>
  <c r="BD25" i="1"/>
  <c r="BF27" i="1"/>
  <c r="BF33" i="1" s="1"/>
  <c r="Q30" i="1"/>
  <c r="AW30" i="1"/>
  <c r="P36" i="1"/>
  <c r="AV36" i="1"/>
  <c r="P39" i="1"/>
  <c r="AV39" i="1"/>
  <c r="Q33" i="1"/>
  <c r="Q38" i="1" s="1"/>
  <c r="R15" i="1"/>
  <c r="Y22" i="1"/>
  <c r="X28" i="1"/>
  <c r="X34" i="1" s="1"/>
  <c r="BG22" i="1"/>
  <c r="BG23" i="1" s="1"/>
  <c r="BH22" i="1" s="1"/>
  <c r="BH23" i="1" s="1"/>
  <c r="BI22" i="1" s="1"/>
  <c r="AH21" i="1"/>
  <c r="AI17" i="1"/>
  <c r="AI21" i="1" s="1"/>
  <c r="BM17" i="1"/>
  <c r="BM21" i="1" s="1"/>
  <c r="AH7" i="1"/>
  <c r="AH9" i="1" s="1"/>
  <c r="AH11" i="1" s="1"/>
  <c r="AG12" i="1"/>
  <c r="BF29" i="1" l="1"/>
  <c r="BF38" i="1"/>
  <c r="BF35" i="1"/>
  <c r="Q35" i="1"/>
  <c r="R27" i="1"/>
  <c r="R29" i="1" s="1"/>
  <c r="S13" i="1"/>
  <c r="S14" i="1" s="1"/>
  <c r="Y23" i="1"/>
  <c r="Y24" i="1" s="1"/>
  <c r="BG24" i="1"/>
  <c r="BN17" i="1"/>
  <c r="BN21" i="1" s="1"/>
  <c r="AI7" i="1"/>
  <c r="AI9" i="1" s="1"/>
  <c r="AI11" i="1" s="1"/>
  <c r="AH12" i="1"/>
  <c r="BH24" i="1"/>
  <c r="BI23" i="1"/>
  <c r="BJ22" i="1" s="1"/>
  <c r="Y25" i="1" l="1"/>
  <c r="BE25" i="1"/>
  <c r="BH27" i="1"/>
  <c r="BH33" i="1" s="1"/>
  <c r="BG27" i="1"/>
  <c r="BG33" i="1" s="1"/>
  <c r="Q36" i="1"/>
  <c r="AW36" i="1"/>
  <c r="R30" i="1"/>
  <c r="AX30" i="1"/>
  <c r="Q39" i="1"/>
  <c r="AW39" i="1"/>
  <c r="R33" i="1"/>
  <c r="R38" i="1" s="1"/>
  <c r="Z22" i="1"/>
  <c r="Y28" i="1"/>
  <c r="Y34" i="1" s="1"/>
  <c r="S15" i="1"/>
  <c r="BO17" i="1"/>
  <c r="BO21" i="1" s="1"/>
  <c r="AI12" i="1"/>
  <c r="BI24" i="1"/>
  <c r="BJ23" i="1"/>
  <c r="BJ24" i="1" s="1"/>
  <c r="BG29" i="1" l="1"/>
  <c r="BJ27" i="1"/>
  <c r="BJ29" i="1" s="1"/>
  <c r="BI27" i="1"/>
  <c r="BI33" i="1" s="1"/>
  <c r="BH29" i="1"/>
  <c r="BH38" i="1"/>
  <c r="BH35" i="1"/>
  <c r="BI29" i="1"/>
  <c r="BG38" i="1"/>
  <c r="BG35" i="1"/>
  <c r="R35" i="1"/>
  <c r="BK22" i="1"/>
  <c r="BK23" i="1" s="1"/>
  <c r="BL22" i="1" s="1"/>
  <c r="Z23" i="1"/>
  <c r="Z24" i="1" s="1"/>
  <c r="S27" i="1"/>
  <c r="S29" i="1" s="1"/>
  <c r="T13" i="1"/>
  <c r="T14" i="1" s="1"/>
  <c r="Z25" i="1" l="1"/>
  <c r="BF25" i="1"/>
  <c r="BJ33" i="1"/>
  <c r="BJ38" i="1" s="1"/>
  <c r="R36" i="1"/>
  <c r="AX36" i="1"/>
  <c r="S30" i="1"/>
  <c r="AY30" i="1"/>
  <c r="R39" i="1"/>
  <c r="AX39" i="1"/>
  <c r="BI38" i="1"/>
  <c r="BI35" i="1"/>
  <c r="S33" i="1"/>
  <c r="S38" i="1" s="1"/>
  <c r="Z28" i="1"/>
  <c r="Z34" i="1" s="1"/>
  <c r="AA22" i="1"/>
  <c r="AA23" i="1" s="1"/>
  <c r="AA24" i="1" s="1"/>
  <c r="T15" i="1"/>
  <c r="BK24" i="1"/>
  <c r="BL23" i="1"/>
  <c r="BM22" i="1" s="1"/>
  <c r="AA25" i="1" l="1"/>
  <c r="BG25" i="1"/>
  <c r="BJ35" i="1"/>
  <c r="BK27" i="1"/>
  <c r="BK29" i="1" s="1"/>
  <c r="S35" i="1"/>
  <c r="T27" i="1"/>
  <c r="T29" i="1" s="1"/>
  <c r="U13" i="1"/>
  <c r="U14" i="1" s="1"/>
  <c r="AA28" i="1"/>
  <c r="AA34" i="1" s="1"/>
  <c r="AB22" i="1"/>
  <c r="BL24" i="1"/>
  <c r="BM23" i="1"/>
  <c r="BN22" i="1" s="1"/>
  <c r="BK33" i="1" l="1"/>
  <c r="BK38" i="1" s="1"/>
  <c r="BL27" i="1"/>
  <c r="BL33" i="1" s="1"/>
  <c r="T30" i="1"/>
  <c r="AZ30" i="1"/>
  <c r="S36" i="1"/>
  <c r="AY36" i="1"/>
  <c r="S39" i="1"/>
  <c r="AY39" i="1"/>
  <c r="BL29" i="1"/>
  <c r="T33" i="1"/>
  <c r="T38" i="1" s="1"/>
  <c r="U15" i="1"/>
  <c r="AB23" i="1"/>
  <c r="AB24" i="1" s="1"/>
  <c r="BM24" i="1"/>
  <c r="BN23" i="1"/>
  <c r="BO22" i="1" s="1"/>
  <c r="BK35" i="1" l="1"/>
  <c r="AB25" i="1"/>
  <c r="BH25" i="1"/>
  <c r="BM27" i="1"/>
  <c r="BM33" i="1" s="1"/>
  <c r="BL38" i="1"/>
  <c r="BL35" i="1"/>
  <c r="T35" i="1"/>
  <c r="U27" i="1"/>
  <c r="U29" i="1" s="1"/>
  <c r="V13" i="1"/>
  <c r="V14" i="1" s="1"/>
  <c r="AB28" i="1"/>
  <c r="AB34" i="1" s="1"/>
  <c r="AC22" i="1"/>
  <c r="BN24" i="1"/>
  <c r="BO23" i="1"/>
  <c r="BO24" i="1" s="1"/>
  <c r="BM29" i="1" l="1"/>
  <c r="T36" i="1"/>
  <c r="AZ36" i="1"/>
  <c r="BO27" i="1"/>
  <c r="BO33" i="1" s="1"/>
  <c r="BN27" i="1"/>
  <c r="BN29" i="1" s="1"/>
  <c r="U30" i="1"/>
  <c r="BA30" i="1"/>
  <c r="T39" i="1"/>
  <c r="AZ39" i="1"/>
  <c r="BM38" i="1"/>
  <c r="BM35" i="1"/>
  <c r="BO29" i="1"/>
  <c r="BN33" i="1"/>
  <c r="U33" i="1"/>
  <c r="U38" i="1" s="1"/>
  <c r="AC23" i="1"/>
  <c r="AC24" i="1" s="1"/>
  <c r="V15" i="1"/>
  <c r="AC25" i="1" l="1"/>
  <c r="BI25" i="1"/>
  <c r="BN38" i="1"/>
  <c r="BN35" i="1"/>
  <c r="BO38" i="1"/>
  <c r="BO35" i="1"/>
  <c r="U35" i="1"/>
  <c r="AD22" i="1"/>
  <c r="AD23" i="1" s="1"/>
  <c r="AD24" i="1" s="1"/>
  <c r="AC28" i="1"/>
  <c r="AC34" i="1" s="1"/>
  <c r="V27" i="1"/>
  <c r="V29" i="1" s="1"/>
  <c r="W13" i="1"/>
  <c r="W14" i="1" s="1"/>
  <c r="AD25" i="1" l="1"/>
  <c r="BJ25" i="1"/>
  <c r="U36" i="1"/>
  <c r="BA36" i="1"/>
  <c r="V30" i="1"/>
  <c r="BB30" i="1"/>
  <c r="U39" i="1"/>
  <c r="BA39" i="1"/>
  <c r="V33" i="1"/>
  <c r="V38" i="1" s="1"/>
  <c r="AE22" i="1"/>
  <c r="AD28" i="1"/>
  <c r="AD34" i="1" s="1"/>
  <c r="W15" i="1"/>
  <c r="V35" i="1" l="1"/>
  <c r="AE23" i="1"/>
  <c r="AE24" i="1" s="1"/>
  <c r="W27" i="1"/>
  <c r="W29" i="1" s="1"/>
  <c r="X13" i="1"/>
  <c r="X14" i="1" s="1"/>
  <c r="AE25" i="1" l="1"/>
  <c r="BK25" i="1"/>
  <c r="W30" i="1"/>
  <c r="BC30" i="1"/>
  <c r="V36" i="1"/>
  <c r="BB36" i="1"/>
  <c r="V39" i="1"/>
  <c r="BB39" i="1"/>
  <c r="W33" i="1"/>
  <c r="W38" i="1" s="1"/>
  <c r="AF22" i="1"/>
  <c r="AE28" i="1"/>
  <c r="AE34" i="1" s="1"/>
  <c r="X15" i="1"/>
  <c r="W35" i="1" l="1"/>
  <c r="AF23" i="1"/>
  <c r="AF24" i="1" s="1"/>
  <c r="X27" i="1"/>
  <c r="X29" i="1" s="1"/>
  <c r="Y13" i="1"/>
  <c r="Y14" i="1" s="1"/>
  <c r="AF25" i="1" l="1"/>
  <c r="BL25" i="1"/>
  <c r="X30" i="1"/>
  <c r="BD30" i="1"/>
  <c r="W36" i="1"/>
  <c r="BC36" i="1"/>
  <c r="W39" i="1"/>
  <c r="BC39" i="1"/>
  <c r="X33" i="1"/>
  <c r="X38" i="1" s="1"/>
  <c r="AG22" i="1"/>
  <c r="AF28" i="1"/>
  <c r="AF34" i="1" s="1"/>
  <c r="Y15" i="1"/>
  <c r="X35" i="1" l="1"/>
  <c r="AG23" i="1"/>
  <c r="AG24" i="1" s="1"/>
  <c r="Y27" i="1"/>
  <c r="Y29" i="1" s="1"/>
  <c r="Z13" i="1"/>
  <c r="Z14" i="1" s="1"/>
  <c r="AG25" i="1" l="1"/>
  <c r="BM25" i="1"/>
  <c r="Y30" i="1"/>
  <c r="BE30" i="1"/>
  <c r="X36" i="1"/>
  <c r="BD36" i="1"/>
  <c r="X39" i="1"/>
  <c r="BD39" i="1"/>
  <c r="Y33" i="1"/>
  <c r="Y38" i="1" s="1"/>
  <c r="AH22" i="1"/>
  <c r="AG28" i="1"/>
  <c r="AG34" i="1" s="1"/>
  <c r="Z15" i="1"/>
  <c r="Y35" i="1" l="1"/>
  <c r="AH23" i="1"/>
  <c r="AH24" i="1" s="1"/>
  <c r="Z27" i="1"/>
  <c r="Z29" i="1" s="1"/>
  <c r="AA13" i="1"/>
  <c r="AA14" i="1" s="1"/>
  <c r="AH25" i="1" l="1"/>
  <c r="BN25" i="1"/>
  <c r="Z30" i="1"/>
  <c r="BF30" i="1"/>
  <c r="Y36" i="1"/>
  <c r="BE36" i="1"/>
  <c r="Y39" i="1"/>
  <c r="BE39" i="1"/>
  <c r="Z33" i="1"/>
  <c r="Z38" i="1" s="1"/>
  <c r="AA15" i="1"/>
  <c r="AI22" i="1"/>
  <c r="AI23" i="1" s="1"/>
  <c r="AI24" i="1" s="1"/>
  <c r="AH28" i="1"/>
  <c r="AH34" i="1" s="1"/>
  <c r="AI25" i="1" l="1"/>
  <c r="BO25" i="1"/>
  <c r="AI28" i="1"/>
  <c r="AI34" i="1" s="1"/>
  <c r="Z35" i="1"/>
  <c r="AA27" i="1"/>
  <c r="AA29" i="1" s="1"/>
  <c r="AB13" i="1"/>
  <c r="AB14" i="1" s="1"/>
  <c r="Z36" i="1" l="1"/>
  <c r="BF36" i="1"/>
  <c r="AA30" i="1"/>
  <c r="BG30" i="1"/>
  <c r="Z39" i="1"/>
  <c r="BF39" i="1"/>
  <c r="AA33" i="1"/>
  <c r="AA38" i="1" s="1"/>
  <c r="AB15" i="1"/>
  <c r="AA35" i="1" l="1"/>
  <c r="AB27" i="1"/>
  <c r="AB29" i="1" s="1"/>
  <c r="AC13" i="1"/>
  <c r="AC14" i="1" s="1"/>
  <c r="AB30" i="1" l="1"/>
  <c r="BH30" i="1"/>
  <c r="AA36" i="1"/>
  <c r="BG36" i="1"/>
  <c r="AA39" i="1"/>
  <c r="BG39" i="1"/>
  <c r="AB33" i="1"/>
  <c r="AB38" i="1" s="1"/>
  <c r="AC15" i="1"/>
  <c r="AB35" i="1" l="1"/>
  <c r="AC27" i="1"/>
  <c r="AC29" i="1" s="1"/>
  <c r="AD13" i="1"/>
  <c r="AD14" i="1" s="1"/>
  <c r="AC30" i="1" l="1"/>
  <c r="BI30" i="1"/>
  <c r="AB36" i="1"/>
  <c r="BH36" i="1"/>
  <c r="AB39" i="1"/>
  <c r="BH39" i="1"/>
  <c r="AC33" i="1"/>
  <c r="AC38" i="1" s="1"/>
  <c r="AD15" i="1"/>
  <c r="AC35" i="1" l="1"/>
  <c r="AD27" i="1"/>
  <c r="AD29" i="1" s="1"/>
  <c r="AE13" i="1"/>
  <c r="AE14" i="1" s="1"/>
  <c r="AD30" i="1" l="1"/>
  <c r="BJ30" i="1"/>
  <c r="AC36" i="1"/>
  <c r="BI36" i="1"/>
  <c r="AC39" i="1"/>
  <c r="BI39" i="1"/>
  <c r="AD33" i="1"/>
  <c r="AD38" i="1" s="1"/>
  <c r="AE15" i="1"/>
  <c r="AD35" i="1" l="1"/>
  <c r="AE27" i="1"/>
  <c r="AE29" i="1" s="1"/>
  <c r="AF13" i="1"/>
  <c r="AF14" i="1" s="1"/>
  <c r="AE30" i="1" l="1"/>
  <c r="BK30" i="1"/>
  <c r="AD36" i="1"/>
  <c r="BJ36" i="1"/>
  <c r="AD39" i="1"/>
  <c r="BJ39" i="1"/>
  <c r="AE33" i="1"/>
  <c r="AE38" i="1" s="1"/>
  <c r="AF15" i="1"/>
  <c r="AE35" i="1" l="1"/>
  <c r="AF27" i="1"/>
  <c r="AF29" i="1" s="1"/>
  <c r="AG13" i="1"/>
  <c r="AG14" i="1" s="1"/>
  <c r="AF30" i="1" l="1"/>
  <c r="BL30" i="1"/>
  <c r="AE36" i="1"/>
  <c r="BK36" i="1"/>
  <c r="AE39" i="1"/>
  <c r="BK39" i="1"/>
  <c r="AF33" i="1"/>
  <c r="AF38" i="1" s="1"/>
  <c r="AG15" i="1"/>
  <c r="AF35" i="1" l="1"/>
  <c r="AG27" i="1"/>
  <c r="AG29" i="1" s="1"/>
  <c r="AH13" i="1"/>
  <c r="AH14" i="1" s="1"/>
  <c r="AG30" i="1" l="1"/>
  <c r="BM30" i="1"/>
  <c r="AF36" i="1"/>
  <c r="BL36" i="1"/>
  <c r="AF39" i="1"/>
  <c r="BL39" i="1"/>
  <c r="AG33" i="1"/>
  <c r="AG38" i="1" s="1"/>
  <c r="AH15" i="1"/>
  <c r="AG35" i="1" l="1"/>
  <c r="AH27" i="1"/>
  <c r="AH29" i="1" s="1"/>
  <c r="AI13" i="1"/>
  <c r="AI14" i="1" s="1"/>
  <c r="AH30" i="1" l="1"/>
  <c r="BN30" i="1"/>
  <c r="AG36" i="1"/>
  <c r="BM36" i="1"/>
  <c r="AG39" i="1"/>
  <c r="BM39" i="1"/>
  <c r="AH33" i="1"/>
  <c r="AH38" i="1" s="1"/>
  <c r="AI15" i="1"/>
  <c r="AI27" i="1" l="1"/>
  <c r="AI29" i="1" s="1"/>
  <c r="BO30" i="1" s="1"/>
  <c r="AH35" i="1"/>
  <c r="AI33" i="1" l="1"/>
  <c r="AI38" i="1" s="1"/>
  <c r="AI30" i="1"/>
  <c r="AH36" i="1"/>
  <c r="BN36" i="1"/>
  <c r="AH39" i="1"/>
  <c r="BN39" i="1"/>
  <c r="AI35" i="1" l="1"/>
  <c r="AI36" i="1" s="1"/>
  <c r="AI39" i="1"/>
  <c r="BO39" i="1"/>
  <c r="BO36" i="1" l="1"/>
</calcChain>
</file>

<file path=xl/comments1.xml><?xml version="1.0" encoding="utf-8"?>
<comments xmlns="http://schemas.openxmlformats.org/spreadsheetml/2006/main">
  <authors>
    <author>Author</author>
  </authors>
  <commentList>
    <comment ref="E8" authorId="0">
      <text>
        <r>
          <rPr>
            <sz val="9"/>
            <color indexed="81"/>
            <rFont val="Tahoma"/>
            <family val="2"/>
          </rPr>
          <t>Yrityksen ylläpitämisestä tulevat pakolliset kulut</t>
        </r>
      </text>
    </comment>
    <comment ref="E18" authorId="0">
      <text>
        <r>
          <rPr>
            <sz val="9"/>
            <color indexed="81"/>
            <rFont val="Tahoma"/>
            <family val="2"/>
          </rPr>
          <t>Verottajan verolaskurista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Elämiseen tarvittava raha
</t>
        </r>
      </text>
    </comment>
    <comment ref="E25" authorId="0">
      <text>
        <r>
          <rPr>
            <sz val="9"/>
            <color indexed="81"/>
            <rFont val="Tahoma"/>
            <family val="2"/>
          </rPr>
          <t>Kertoo paljonko on henkilökohtaisten varallisuuksien erotus</t>
        </r>
      </text>
    </comment>
    <comment ref="E30" authorId="0">
      <text>
        <r>
          <rPr>
            <sz val="9"/>
            <color indexed="81"/>
            <rFont val="Tahoma"/>
            <family val="2"/>
          </rPr>
          <t>Kertoo kokonaisvarallisuuden erotuksen määrän (yritys+hlö - hlö = kummalla on enemmän)</t>
        </r>
      </text>
    </comment>
    <comment ref="E36" authorId="0">
      <text>
        <r>
          <rPr>
            <sz val="9"/>
            <color indexed="81"/>
            <rFont val="Tahoma"/>
            <family val="2"/>
          </rPr>
          <t>Kertoo varallisuuden erotuksen sen jälkeen, kun yritys on myynyt sijoitukset</t>
        </r>
      </text>
    </comment>
  </commentList>
</comments>
</file>

<file path=xl/sharedStrings.xml><?xml version="1.0" encoding="utf-8"?>
<sst xmlns="http://schemas.openxmlformats.org/spreadsheetml/2006/main" count="110" uniqueCount="65">
  <si>
    <t>Yritys</t>
  </si>
  <si>
    <t>Hlö</t>
  </si>
  <si>
    <t>Tulot</t>
  </si>
  <si>
    <t>Ennpid.</t>
  </si>
  <si>
    <t>Sivukulut</t>
  </si>
  <si>
    <t>Pelkkä HLÖ</t>
  </si>
  <si>
    <t>Vuosi 1</t>
  </si>
  <si>
    <t>Vuosi 2</t>
  </si>
  <si>
    <t>Vuosi 3</t>
  </si>
  <si>
    <t>Vuosi 4</t>
  </si>
  <si>
    <t>Vuosi 5</t>
  </si>
  <si>
    <t>Vuosi 6</t>
  </si>
  <si>
    <t>Vuosi 7</t>
  </si>
  <si>
    <t>Vuosi 8</t>
  </si>
  <si>
    <t>Vuosi 9</t>
  </si>
  <si>
    <t>Vuosi 10</t>
  </si>
  <si>
    <t>Pääoma</t>
  </si>
  <si>
    <t>Firmalla</t>
  </si>
  <si>
    <t>Ilman</t>
  </si>
  <si>
    <t>Vuosi 11</t>
  </si>
  <si>
    <t>Vuosi 12</t>
  </si>
  <si>
    <t>Vuosi 13</t>
  </si>
  <si>
    <t>Vuosi 14</t>
  </si>
  <si>
    <t>Vuosi 15</t>
  </si>
  <si>
    <t>Vuosi 16</t>
  </si>
  <si>
    <t>Vuosi 17</t>
  </si>
  <si>
    <t>Vuosi 18</t>
  </si>
  <si>
    <t>Vuosi 19</t>
  </si>
  <si>
    <t>Vuosi 20</t>
  </si>
  <si>
    <t>Vuosi 21</t>
  </si>
  <si>
    <t>Vuosi 22</t>
  </si>
  <si>
    <t>Vuosi 23</t>
  </si>
  <si>
    <t>Vuosi 24</t>
  </si>
  <si>
    <t>Vuosi 25</t>
  </si>
  <si>
    <t>Vuosi 26</t>
  </si>
  <si>
    <t>Vuosi 27</t>
  </si>
  <si>
    <t>Vuosi 28</t>
  </si>
  <si>
    <t>Vuosi 29</t>
  </si>
  <si>
    <t>Vuosi 30</t>
  </si>
  <si>
    <t>Yhteensä</t>
  </si>
  <si>
    <t>Hankintahinta</t>
  </si>
  <si>
    <t>Firma henkilöllä</t>
  </si>
  <si>
    <t>Firmalta henkilölle + hlö</t>
  </si>
  <si>
    <t>Yhteisövero</t>
  </si>
  <si>
    <t>Tuotto</t>
  </si>
  <si>
    <t>Erotus</t>
  </si>
  <si>
    <t>Kulut</t>
  </si>
  <si>
    <t>Tulos</t>
  </si>
  <si>
    <t xml:space="preserve">Kaksi henkilöä tienaa yhteensä 40 000 euroa. Sininen kerryttää 25 % varallisuudesta osakeyhtiölle, punaisella on pelkästään ansiotuloja. Ennakonpidätys on laskettu verottajan verolaskurilla. Malliesimerkissä yritykseen varoja kerryttävä saa merkittävän tuloverohyödyn. </t>
  </si>
  <si>
    <t>Ansiotulot</t>
  </si>
  <si>
    <t>Malliesimerkissä osakeyhtiön ja henkilön yhteenlaskettu varallisuuden määrä on suurempi, kuin pelkästään ansiotuloja saavan.</t>
  </si>
  <si>
    <t>Oletetaan, että yritys myy sijoitukset</t>
  </si>
  <si>
    <t xml:space="preserve">Yritys myy sijoitukset ja maksaa voitosta yhteisöveroa. </t>
  </si>
  <si>
    <t>Pääomatulo vero</t>
  </si>
  <si>
    <t>Hankintameno-olet.</t>
  </si>
  <si>
    <t>Viimeisessä vaiheessa yritys puretaan ja varallisuus siirtyy omistajalle. 10 vuoden kohdalla purkamisen veroseuraamuksissa on käytetty hankintameno-olettamaa. Luonnollinen henkilö ei esimerkissä realisoi voittoa.</t>
  </si>
  <si>
    <t>Alkupääoma</t>
  </si>
  <si>
    <t>Henkilö tienaa 30K ja yritys 10K</t>
  </si>
  <si>
    <t>Lasketaan yhteen yrityksen ja henkilön varallisyys</t>
  </si>
  <si>
    <t>Varallisuus sen jälkeen, kun varat on siirretty kaikki henkilölle</t>
  </si>
  <si>
    <t>Ansainta, hyöty tuloverotuksessa</t>
  </si>
  <si>
    <t>Vuotuinen tuotto</t>
  </si>
  <si>
    <t>Jää sijoitettavaksi</t>
  </si>
  <si>
    <t>Elämiskustannukset</t>
  </si>
  <si>
    <t>Pelkkä henkilö tienaa 30K + 10K = 40K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</si>
</sst>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0" fillId="4" borderId="0" xfId="0" applyFill="1"/>
    <xf numFmtId="0" fontId="0" fillId="4" borderId="0" xfId="0" applyFill="1" applyBorder="1"/>
    <xf numFmtId="164" fontId="0" fillId="4" borderId="0" xfId="1" applyNumberFormat="1" applyFont="1" applyFill="1" applyBorder="1"/>
    <xf numFmtId="9" fontId="0" fillId="4" borderId="0" xfId="0" applyNumberFormat="1" applyFill="1" applyBorder="1"/>
    <xf numFmtId="164" fontId="0" fillId="4" borderId="0" xfId="0" applyNumberForma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10" fontId="0" fillId="4" borderId="0" xfId="0" applyNumberFormat="1" applyFill="1" applyBorder="1"/>
    <xf numFmtId="10" fontId="0" fillId="4" borderId="0" xfId="2" applyNumberFormat="1" applyFont="1" applyFill="1" applyBorder="1"/>
    <xf numFmtId="164" fontId="0" fillId="4" borderId="1" xfId="0" applyNumberFormat="1" applyFill="1" applyBorder="1"/>
    <xf numFmtId="0" fontId="0" fillId="5" borderId="0" xfId="0" applyFill="1" applyBorder="1"/>
    <xf numFmtId="164" fontId="0" fillId="5" borderId="0" xfId="1" applyNumberFormat="1" applyFont="1" applyFill="1" applyBorder="1"/>
    <xf numFmtId="10" fontId="0" fillId="5" borderId="0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164" fontId="0" fillId="5" borderId="0" xfId="0" applyNumberFormat="1" applyFill="1" applyBorder="1"/>
    <xf numFmtId="164" fontId="0" fillId="4" borderId="0" xfId="0" applyNumberFormat="1" applyFill="1"/>
    <xf numFmtId="165" fontId="0" fillId="0" borderId="0" xfId="2" applyNumberFormat="1" applyFont="1"/>
    <xf numFmtId="164" fontId="0" fillId="4" borderId="2" xfId="1" applyNumberFormat="1" applyFont="1" applyFill="1" applyBorder="1"/>
    <xf numFmtId="0" fontId="0" fillId="4" borderId="2" xfId="0" applyFill="1" applyBorder="1"/>
    <xf numFmtId="0" fontId="0" fillId="2" borderId="2" xfId="0" applyFill="1" applyBorder="1"/>
    <xf numFmtId="164" fontId="0" fillId="5" borderId="2" xfId="1" applyNumberFormat="1" applyFont="1" applyFill="1" applyBorder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 applyAlignment="1">
      <alignment vertical="center" wrapText="1"/>
    </xf>
    <xf numFmtId="9" fontId="0" fillId="6" borderId="0" xfId="0" applyNumberFormat="1" applyFill="1"/>
    <xf numFmtId="1" fontId="0" fillId="0" borderId="0" xfId="0" applyNumberFormat="1"/>
    <xf numFmtId="0" fontId="0" fillId="7" borderId="1" xfId="0" applyFill="1" applyBorder="1"/>
    <xf numFmtId="9" fontId="0" fillId="7" borderId="1" xfId="0" applyNumberFormat="1" applyFill="1" applyBorder="1"/>
    <xf numFmtId="164" fontId="0" fillId="7" borderId="1" xfId="0" applyNumberFormat="1" applyFill="1" applyBorder="1"/>
    <xf numFmtId="0" fontId="0" fillId="7" borderId="0" xfId="0" applyFill="1"/>
    <xf numFmtId="0" fontId="0" fillId="5" borderId="2" xfId="0" applyFill="1" applyBorder="1"/>
    <xf numFmtId="0" fontId="0" fillId="6" borderId="0" xfId="0" applyFill="1"/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1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7"/>
  <sheetViews>
    <sheetView tabSelected="1" zoomScale="85" zoomScaleNormal="85" workbookViewId="0">
      <pane ySplit="4" topLeftCell="A5" activePane="bottomLeft" state="frozen"/>
      <selection pane="bottomLeft" activeCell="B2" sqref="B2"/>
    </sheetView>
  </sheetViews>
  <sheetFormatPr defaultRowHeight="14.4" outlineLevelCol="1" x14ac:dyDescent="0.3"/>
  <cols>
    <col min="1" max="1" width="3.109375" style="28" customWidth="1"/>
    <col min="2" max="4" width="8.88671875" style="28"/>
    <col min="5" max="5" width="18.21875" customWidth="1"/>
    <col min="6" max="6" width="13.21875" customWidth="1"/>
    <col min="7" max="8" width="9.21875" hidden="1" customWidth="1" outlineLevel="1"/>
    <col min="9" max="9" width="10.21875" hidden="1" customWidth="1" outlineLevel="1"/>
    <col min="10" max="10" width="10.77734375" bestFit="1" customWidth="1" collapsed="1"/>
    <col min="11" max="14" width="10.5546875" hidden="1" customWidth="1" outlineLevel="1"/>
    <col min="15" max="15" width="10.5546875" bestFit="1" customWidth="1" collapsed="1"/>
    <col min="16" max="19" width="10.5546875" hidden="1" customWidth="1" outlineLevel="1"/>
    <col min="20" max="20" width="10.5546875" bestFit="1" customWidth="1" collapsed="1"/>
    <col min="21" max="24" width="10.5546875" hidden="1" customWidth="1" outlineLevel="1"/>
    <col min="25" max="25" width="10.5546875" bestFit="1" customWidth="1" collapsed="1"/>
    <col min="26" max="29" width="12.109375" hidden="1" customWidth="1" outlineLevel="1"/>
    <col min="30" max="30" width="12.109375" bestFit="1" customWidth="1" collapsed="1"/>
    <col min="31" max="34" width="12.109375" hidden="1" customWidth="1" outlineLevel="1"/>
    <col min="35" max="35" width="12.109375" bestFit="1" customWidth="1" collapsed="1"/>
    <col min="36" max="36" width="2.77734375" customWidth="1"/>
    <col min="37" max="37" width="18" bestFit="1" customWidth="1"/>
    <col min="38" max="38" width="9.5546875" bestFit="1" customWidth="1"/>
    <col min="39" max="41" width="9.5546875" hidden="1" customWidth="1" outlineLevel="1"/>
    <col min="42" max="42" width="10.5546875" bestFit="1" customWidth="1" collapsed="1"/>
    <col min="43" max="46" width="10.5546875" hidden="1" customWidth="1" outlineLevel="1"/>
    <col min="47" max="47" width="10.5546875" bestFit="1" customWidth="1" collapsed="1"/>
    <col min="48" max="51" width="10.5546875" hidden="1" customWidth="1" outlineLevel="1"/>
    <col min="52" max="52" width="10.5546875" bestFit="1" customWidth="1" collapsed="1"/>
    <col min="53" max="56" width="10.5546875" hidden="1" customWidth="1" outlineLevel="1"/>
    <col min="57" max="57" width="10.5546875" bestFit="1" customWidth="1" collapsed="1"/>
    <col min="58" max="59" width="10.5546875" hidden="1" customWidth="1" outlineLevel="1"/>
    <col min="60" max="61" width="12.109375" hidden="1" customWidth="1" outlineLevel="1"/>
    <col min="62" max="62" width="12.109375" bestFit="1" customWidth="1" collapsed="1"/>
    <col min="63" max="66" width="12.109375" hidden="1" customWidth="1" outlineLevel="1"/>
    <col min="67" max="67" width="12.109375" bestFit="1" customWidth="1" collapsed="1"/>
  </cols>
  <sheetData>
    <row r="1" spans="1:67" x14ac:dyDescent="0.3">
      <c r="E1" s="50" t="s">
        <v>57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K1" s="51" t="s">
        <v>64</v>
      </c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</row>
    <row r="2" spans="1:67" x14ac:dyDescent="0.3"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</row>
    <row r="3" spans="1:67" x14ac:dyDescent="0.3">
      <c r="E3" t="s">
        <v>61</v>
      </c>
      <c r="F3" s="33">
        <v>0.08</v>
      </c>
      <c r="G3" s="23"/>
    </row>
    <row r="4" spans="1:67" x14ac:dyDescent="0.3"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  <c r="O4" t="s">
        <v>15</v>
      </c>
      <c r="P4" t="s">
        <v>19</v>
      </c>
      <c r="Q4" t="s">
        <v>20</v>
      </c>
      <c r="R4" t="s">
        <v>21</v>
      </c>
      <c r="S4" t="s">
        <v>22</v>
      </c>
      <c r="T4" t="s">
        <v>23</v>
      </c>
      <c r="U4" t="s">
        <v>24</v>
      </c>
      <c r="V4" t="s">
        <v>25</v>
      </c>
      <c r="W4" t="s">
        <v>26</v>
      </c>
      <c r="X4" t="s">
        <v>27</v>
      </c>
      <c r="Y4" t="s">
        <v>28</v>
      </c>
      <c r="Z4" t="s">
        <v>29</v>
      </c>
      <c r="AA4" t="s">
        <v>30</v>
      </c>
      <c r="AB4" t="s">
        <v>31</v>
      </c>
      <c r="AC4" t="s">
        <v>32</v>
      </c>
      <c r="AD4" t="s">
        <v>33</v>
      </c>
      <c r="AE4" t="s">
        <v>34</v>
      </c>
      <c r="AF4" t="s">
        <v>35</v>
      </c>
      <c r="AG4" t="s">
        <v>36</v>
      </c>
      <c r="AH4" t="s">
        <v>37</v>
      </c>
      <c r="AI4" t="s">
        <v>38</v>
      </c>
      <c r="AL4" t="s">
        <v>6</v>
      </c>
      <c r="AM4" t="s">
        <v>7</v>
      </c>
      <c r="AN4" t="s">
        <v>8</v>
      </c>
      <c r="AO4" t="s">
        <v>9</v>
      </c>
      <c r="AP4" t="s">
        <v>10</v>
      </c>
      <c r="AQ4" t="s">
        <v>11</v>
      </c>
      <c r="AR4" t="s">
        <v>12</v>
      </c>
      <c r="AS4" t="s">
        <v>13</v>
      </c>
      <c r="AT4" t="s">
        <v>14</v>
      </c>
      <c r="AU4" t="s">
        <v>15</v>
      </c>
      <c r="AV4" t="s">
        <v>19</v>
      </c>
      <c r="AW4" t="s">
        <v>20</v>
      </c>
      <c r="AX4" t="s">
        <v>21</v>
      </c>
      <c r="AY4" t="s">
        <v>22</v>
      </c>
      <c r="AZ4" t="s">
        <v>23</v>
      </c>
      <c r="BA4" t="s">
        <v>24</v>
      </c>
      <c r="BB4" t="s">
        <v>25</v>
      </c>
      <c r="BC4" t="s">
        <v>26</v>
      </c>
      <c r="BD4" t="s">
        <v>27</v>
      </c>
      <c r="BE4" t="s">
        <v>28</v>
      </c>
      <c r="BF4" t="s">
        <v>29</v>
      </c>
      <c r="BG4" t="s">
        <v>30</v>
      </c>
      <c r="BH4" t="s">
        <v>31</v>
      </c>
      <c r="BI4" t="s">
        <v>32</v>
      </c>
      <c r="BJ4" t="s">
        <v>33</v>
      </c>
      <c r="BK4" t="s">
        <v>34</v>
      </c>
      <c r="BL4" t="s">
        <v>35</v>
      </c>
      <c r="BM4" t="s">
        <v>36</v>
      </c>
      <c r="BN4" t="s">
        <v>37</v>
      </c>
      <c r="BO4" t="s">
        <v>38</v>
      </c>
    </row>
    <row r="5" spans="1:67" s="38" customFormat="1" x14ac:dyDescent="0.3">
      <c r="E5" s="38" t="s">
        <v>60</v>
      </c>
    </row>
    <row r="6" spans="1:67" s="4" customFormat="1" x14ac:dyDescent="0.3">
      <c r="A6" s="28"/>
      <c r="B6" s="28"/>
      <c r="C6" s="28"/>
      <c r="D6" s="28"/>
      <c r="E6" s="4" t="s">
        <v>0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s="7" customFormat="1" x14ac:dyDescent="0.3">
      <c r="A7" s="29"/>
      <c r="B7" s="29"/>
      <c r="C7" s="29"/>
      <c r="D7" s="29"/>
      <c r="E7" s="7" t="s">
        <v>2</v>
      </c>
      <c r="F7" s="8">
        <v>10000</v>
      </c>
      <c r="G7" s="8">
        <f>F7</f>
        <v>10000</v>
      </c>
      <c r="H7" s="8">
        <f t="shared" ref="H7:O7" si="0">G7</f>
        <v>10000</v>
      </c>
      <c r="I7" s="8">
        <f t="shared" si="0"/>
        <v>10000</v>
      </c>
      <c r="J7" s="8">
        <f t="shared" si="0"/>
        <v>10000</v>
      </c>
      <c r="K7" s="8">
        <f t="shared" si="0"/>
        <v>10000</v>
      </c>
      <c r="L7" s="8">
        <f t="shared" si="0"/>
        <v>10000</v>
      </c>
      <c r="M7" s="8">
        <f t="shared" si="0"/>
        <v>10000</v>
      </c>
      <c r="N7" s="8">
        <f t="shared" si="0"/>
        <v>10000</v>
      </c>
      <c r="O7" s="8">
        <f t="shared" si="0"/>
        <v>10000</v>
      </c>
      <c r="P7" s="8">
        <f t="shared" ref="P7:Y7" si="1">O7</f>
        <v>10000</v>
      </c>
      <c r="Q7" s="8">
        <f t="shared" si="1"/>
        <v>10000</v>
      </c>
      <c r="R7" s="8">
        <f t="shared" si="1"/>
        <v>10000</v>
      </c>
      <c r="S7" s="8">
        <f t="shared" si="1"/>
        <v>10000</v>
      </c>
      <c r="T7" s="8">
        <f t="shared" si="1"/>
        <v>10000</v>
      </c>
      <c r="U7" s="8">
        <f t="shared" si="1"/>
        <v>10000</v>
      </c>
      <c r="V7" s="8">
        <f t="shared" si="1"/>
        <v>10000</v>
      </c>
      <c r="W7" s="8">
        <f t="shared" si="1"/>
        <v>10000</v>
      </c>
      <c r="X7" s="8">
        <f t="shared" si="1"/>
        <v>10000</v>
      </c>
      <c r="Y7" s="8">
        <f t="shared" si="1"/>
        <v>10000</v>
      </c>
      <c r="Z7" s="8">
        <f t="shared" ref="Z7:AI7" si="2">Y7</f>
        <v>10000</v>
      </c>
      <c r="AA7" s="8">
        <f t="shared" si="2"/>
        <v>10000</v>
      </c>
      <c r="AB7" s="8">
        <f t="shared" si="2"/>
        <v>10000</v>
      </c>
      <c r="AC7" s="8">
        <f t="shared" si="2"/>
        <v>10000</v>
      </c>
      <c r="AD7" s="8">
        <f t="shared" si="2"/>
        <v>10000</v>
      </c>
      <c r="AE7" s="8">
        <f t="shared" si="2"/>
        <v>10000</v>
      </c>
      <c r="AF7" s="8">
        <f t="shared" si="2"/>
        <v>10000</v>
      </c>
      <c r="AG7" s="8">
        <f t="shared" si="2"/>
        <v>10000</v>
      </c>
      <c r="AH7" s="8">
        <f t="shared" si="2"/>
        <v>10000</v>
      </c>
      <c r="AI7" s="8">
        <f t="shared" si="2"/>
        <v>10000</v>
      </c>
      <c r="AK7" s="16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</row>
    <row r="8" spans="1:67" s="7" customFormat="1" x14ac:dyDescent="0.3">
      <c r="A8" s="29"/>
      <c r="B8" s="29"/>
      <c r="C8" s="29"/>
      <c r="D8" s="29"/>
      <c r="E8" s="7" t="s">
        <v>46</v>
      </c>
      <c r="F8" s="8">
        <f>150+350</f>
        <v>500</v>
      </c>
      <c r="G8" s="8">
        <v>150</v>
      </c>
      <c r="H8" s="8">
        <v>150</v>
      </c>
      <c r="I8" s="8">
        <v>150</v>
      </c>
      <c r="J8" s="8">
        <v>150</v>
      </c>
      <c r="K8" s="8">
        <v>150</v>
      </c>
      <c r="L8" s="8">
        <v>150</v>
      </c>
      <c r="M8" s="8">
        <v>150</v>
      </c>
      <c r="N8" s="8">
        <v>150</v>
      </c>
      <c r="O8" s="8">
        <v>150</v>
      </c>
      <c r="P8" s="8">
        <v>150</v>
      </c>
      <c r="Q8" s="8">
        <v>150</v>
      </c>
      <c r="R8" s="8">
        <v>150</v>
      </c>
      <c r="S8" s="8">
        <v>150</v>
      </c>
      <c r="T8" s="8">
        <v>150</v>
      </c>
      <c r="U8" s="8">
        <v>150</v>
      </c>
      <c r="V8" s="8">
        <v>150</v>
      </c>
      <c r="W8" s="8">
        <v>150</v>
      </c>
      <c r="X8" s="8">
        <v>150</v>
      </c>
      <c r="Y8" s="8">
        <v>150</v>
      </c>
      <c r="Z8" s="8">
        <v>150</v>
      </c>
      <c r="AA8" s="8">
        <v>150</v>
      </c>
      <c r="AB8" s="8">
        <v>150</v>
      </c>
      <c r="AC8" s="8">
        <v>150</v>
      </c>
      <c r="AD8" s="8">
        <v>150</v>
      </c>
      <c r="AE8" s="8">
        <v>150</v>
      </c>
      <c r="AF8" s="8">
        <v>150</v>
      </c>
      <c r="AG8" s="8">
        <v>150</v>
      </c>
      <c r="AH8" s="8">
        <v>150</v>
      </c>
      <c r="AI8" s="8">
        <v>150</v>
      </c>
      <c r="AK8" s="16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</row>
    <row r="9" spans="1:67" s="7" customFormat="1" x14ac:dyDescent="0.3">
      <c r="A9" s="29"/>
      <c r="B9" s="29"/>
      <c r="C9" s="29"/>
      <c r="D9" s="29"/>
      <c r="E9" s="7" t="s">
        <v>47</v>
      </c>
      <c r="F9" s="8">
        <f>F7-F8</f>
        <v>9500</v>
      </c>
      <c r="G9" s="8">
        <f t="shared" ref="G9:AI9" si="3">G7-G8</f>
        <v>9850</v>
      </c>
      <c r="H9" s="8">
        <f t="shared" si="3"/>
        <v>9850</v>
      </c>
      <c r="I9" s="8">
        <f t="shared" si="3"/>
        <v>9850</v>
      </c>
      <c r="J9" s="8">
        <f t="shared" si="3"/>
        <v>9850</v>
      </c>
      <c r="K9" s="8">
        <f t="shared" si="3"/>
        <v>9850</v>
      </c>
      <c r="L9" s="8">
        <f t="shared" si="3"/>
        <v>9850</v>
      </c>
      <c r="M9" s="8">
        <f t="shared" si="3"/>
        <v>9850</v>
      </c>
      <c r="N9" s="8">
        <f t="shared" si="3"/>
        <v>9850</v>
      </c>
      <c r="O9" s="8">
        <f t="shared" si="3"/>
        <v>9850</v>
      </c>
      <c r="P9" s="8">
        <f t="shared" si="3"/>
        <v>9850</v>
      </c>
      <c r="Q9" s="8">
        <f t="shared" si="3"/>
        <v>9850</v>
      </c>
      <c r="R9" s="8">
        <f t="shared" si="3"/>
        <v>9850</v>
      </c>
      <c r="S9" s="8">
        <f t="shared" si="3"/>
        <v>9850</v>
      </c>
      <c r="T9" s="8">
        <f t="shared" si="3"/>
        <v>9850</v>
      </c>
      <c r="U9" s="8">
        <f t="shared" si="3"/>
        <v>9850</v>
      </c>
      <c r="V9" s="8">
        <f t="shared" si="3"/>
        <v>9850</v>
      </c>
      <c r="W9" s="8">
        <f t="shared" si="3"/>
        <v>9850</v>
      </c>
      <c r="X9" s="8">
        <f t="shared" si="3"/>
        <v>9850</v>
      </c>
      <c r="Y9" s="8">
        <f t="shared" si="3"/>
        <v>9850</v>
      </c>
      <c r="Z9" s="8">
        <f t="shared" si="3"/>
        <v>9850</v>
      </c>
      <c r="AA9" s="8">
        <f t="shared" si="3"/>
        <v>9850</v>
      </c>
      <c r="AB9" s="8">
        <f t="shared" si="3"/>
        <v>9850</v>
      </c>
      <c r="AC9" s="8">
        <f t="shared" si="3"/>
        <v>9850</v>
      </c>
      <c r="AD9" s="8">
        <f t="shared" si="3"/>
        <v>9850</v>
      </c>
      <c r="AE9" s="8">
        <f t="shared" si="3"/>
        <v>9850</v>
      </c>
      <c r="AF9" s="8">
        <f t="shared" si="3"/>
        <v>9850</v>
      </c>
      <c r="AG9" s="8">
        <f t="shared" si="3"/>
        <v>9850</v>
      </c>
      <c r="AH9" s="8">
        <f t="shared" si="3"/>
        <v>9850</v>
      </c>
      <c r="AI9" s="8">
        <f t="shared" si="3"/>
        <v>9850</v>
      </c>
      <c r="AK9" s="16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</row>
    <row r="10" spans="1:67" s="7" customFormat="1" x14ac:dyDescent="0.3">
      <c r="A10" s="29"/>
      <c r="B10" s="29"/>
      <c r="C10" s="29"/>
      <c r="D10" s="29"/>
      <c r="E10" s="7" t="s">
        <v>43</v>
      </c>
      <c r="F10" s="9">
        <v>0.2</v>
      </c>
      <c r="G10" s="9">
        <f>F10</f>
        <v>0.2</v>
      </c>
      <c r="H10" s="9">
        <f t="shared" ref="H10:Y10" si="4">G10</f>
        <v>0.2</v>
      </c>
      <c r="I10" s="9">
        <f t="shared" si="4"/>
        <v>0.2</v>
      </c>
      <c r="J10" s="9">
        <f t="shared" si="4"/>
        <v>0.2</v>
      </c>
      <c r="K10" s="9">
        <f t="shared" si="4"/>
        <v>0.2</v>
      </c>
      <c r="L10" s="9">
        <f t="shared" si="4"/>
        <v>0.2</v>
      </c>
      <c r="M10" s="9">
        <f t="shared" si="4"/>
        <v>0.2</v>
      </c>
      <c r="N10" s="9">
        <f t="shared" si="4"/>
        <v>0.2</v>
      </c>
      <c r="O10" s="9">
        <f t="shared" si="4"/>
        <v>0.2</v>
      </c>
      <c r="P10" s="9">
        <f t="shared" si="4"/>
        <v>0.2</v>
      </c>
      <c r="Q10" s="9">
        <f t="shared" si="4"/>
        <v>0.2</v>
      </c>
      <c r="R10" s="9">
        <f t="shared" si="4"/>
        <v>0.2</v>
      </c>
      <c r="S10" s="9">
        <f t="shared" si="4"/>
        <v>0.2</v>
      </c>
      <c r="T10" s="9">
        <f t="shared" si="4"/>
        <v>0.2</v>
      </c>
      <c r="U10" s="9">
        <f t="shared" si="4"/>
        <v>0.2</v>
      </c>
      <c r="V10" s="9">
        <f t="shared" si="4"/>
        <v>0.2</v>
      </c>
      <c r="W10" s="9">
        <f t="shared" si="4"/>
        <v>0.2</v>
      </c>
      <c r="X10" s="9">
        <f t="shared" si="4"/>
        <v>0.2</v>
      </c>
      <c r="Y10" s="9">
        <f t="shared" si="4"/>
        <v>0.2</v>
      </c>
      <c r="Z10" s="9">
        <f t="shared" ref="Z10:AI10" si="5">Y10</f>
        <v>0.2</v>
      </c>
      <c r="AA10" s="9">
        <f t="shared" si="5"/>
        <v>0.2</v>
      </c>
      <c r="AB10" s="9">
        <f t="shared" si="5"/>
        <v>0.2</v>
      </c>
      <c r="AC10" s="9">
        <f t="shared" si="5"/>
        <v>0.2</v>
      </c>
      <c r="AD10" s="9">
        <f t="shared" si="5"/>
        <v>0.2</v>
      </c>
      <c r="AE10" s="9">
        <f t="shared" si="5"/>
        <v>0.2</v>
      </c>
      <c r="AF10" s="9">
        <f t="shared" si="5"/>
        <v>0.2</v>
      </c>
      <c r="AG10" s="9">
        <f t="shared" si="5"/>
        <v>0.2</v>
      </c>
      <c r="AH10" s="9">
        <f t="shared" si="5"/>
        <v>0.2</v>
      </c>
      <c r="AI10" s="9">
        <f t="shared" si="5"/>
        <v>0.2</v>
      </c>
      <c r="AK10" s="16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</row>
    <row r="11" spans="1:67" s="7" customFormat="1" x14ac:dyDescent="0.3">
      <c r="A11" s="29"/>
      <c r="B11" s="29"/>
      <c r="C11" s="29"/>
      <c r="D11" s="29"/>
      <c r="E11" s="7" t="s">
        <v>62</v>
      </c>
      <c r="F11" s="8">
        <f>F9*(1-F10)</f>
        <v>7600</v>
      </c>
      <c r="G11" s="8">
        <f t="shared" ref="G11:AI11" si="6">G9*(1-G10)</f>
        <v>7880</v>
      </c>
      <c r="H11" s="8">
        <f t="shared" si="6"/>
        <v>7880</v>
      </c>
      <c r="I11" s="8">
        <f t="shared" si="6"/>
        <v>7880</v>
      </c>
      <c r="J11" s="8">
        <f t="shared" si="6"/>
        <v>7880</v>
      </c>
      <c r="K11" s="8">
        <f t="shared" si="6"/>
        <v>7880</v>
      </c>
      <c r="L11" s="8">
        <f t="shared" si="6"/>
        <v>7880</v>
      </c>
      <c r="M11" s="8">
        <f t="shared" si="6"/>
        <v>7880</v>
      </c>
      <c r="N11" s="8">
        <f t="shared" si="6"/>
        <v>7880</v>
      </c>
      <c r="O11" s="8">
        <f t="shared" si="6"/>
        <v>7880</v>
      </c>
      <c r="P11" s="8">
        <f t="shared" si="6"/>
        <v>7880</v>
      </c>
      <c r="Q11" s="8">
        <f t="shared" si="6"/>
        <v>7880</v>
      </c>
      <c r="R11" s="8">
        <f t="shared" si="6"/>
        <v>7880</v>
      </c>
      <c r="S11" s="8">
        <f t="shared" si="6"/>
        <v>7880</v>
      </c>
      <c r="T11" s="8">
        <f t="shared" si="6"/>
        <v>7880</v>
      </c>
      <c r="U11" s="8">
        <f t="shared" si="6"/>
        <v>7880</v>
      </c>
      <c r="V11" s="8">
        <f t="shared" si="6"/>
        <v>7880</v>
      </c>
      <c r="W11" s="8">
        <f t="shared" si="6"/>
        <v>7880</v>
      </c>
      <c r="X11" s="8">
        <f t="shared" si="6"/>
        <v>7880</v>
      </c>
      <c r="Y11" s="8">
        <f t="shared" si="6"/>
        <v>7880</v>
      </c>
      <c r="Z11" s="8">
        <f t="shared" si="6"/>
        <v>7880</v>
      </c>
      <c r="AA11" s="8">
        <f t="shared" si="6"/>
        <v>7880</v>
      </c>
      <c r="AB11" s="8">
        <f t="shared" si="6"/>
        <v>7880</v>
      </c>
      <c r="AC11" s="8">
        <f t="shared" si="6"/>
        <v>7880</v>
      </c>
      <c r="AD11" s="8">
        <f t="shared" si="6"/>
        <v>7880</v>
      </c>
      <c r="AE11" s="8">
        <f t="shared" si="6"/>
        <v>7880</v>
      </c>
      <c r="AF11" s="8">
        <f t="shared" si="6"/>
        <v>7880</v>
      </c>
      <c r="AG11" s="8">
        <f t="shared" si="6"/>
        <v>7880</v>
      </c>
      <c r="AH11" s="8">
        <f t="shared" si="6"/>
        <v>7880</v>
      </c>
      <c r="AI11" s="8">
        <f t="shared" si="6"/>
        <v>7880</v>
      </c>
      <c r="AK11" s="16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</row>
    <row r="12" spans="1:67" s="7" customFormat="1" x14ac:dyDescent="0.3">
      <c r="A12" s="29"/>
      <c r="B12" s="52" t="s">
        <v>48</v>
      </c>
      <c r="C12" s="53"/>
      <c r="D12" s="54"/>
      <c r="E12" s="7" t="s">
        <v>40</v>
      </c>
      <c r="F12" s="8">
        <f>F11</f>
        <v>7600</v>
      </c>
      <c r="G12" s="8">
        <f>F12+G11</f>
        <v>15480</v>
      </c>
      <c r="H12" s="8">
        <f t="shared" ref="H12:AI12" si="7">G12+H11</f>
        <v>23360</v>
      </c>
      <c r="I12" s="8">
        <f t="shared" si="7"/>
        <v>31240</v>
      </c>
      <c r="J12" s="8">
        <f t="shared" si="7"/>
        <v>39120</v>
      </c>
      <c r="K12" s="8">
        <f t="shared" si="7"/>
        <v>47000</v>
      </c>
      <c r="L12" s="8">
        <f t="shared" si="7"/>
        <v>54880</v>
      </c>
      <c r="M12" s="8">
        <f t="shared" si="7"/>
        <v>62760</v>
      </c>
      <c r="N12" s="8">
        <f t="shared" si="7"/>
        <v>70640</v>
      </c>
      <c r="O12" s="8">
        <f t="shared" si="7"/>
        <v>78520</v>
      </c>
      <c r="P12" s="8">
        <f t="shared" si="7"/>
        <v>86400</v>
      </c>
      <c r="Q12" s="8">
        <f t="shared" si="7"/>
        <v>94280</v>
      </c>
      <c r="R12" s="8">
        <f t="shared" si="7"/>
        <v>102160</v>
      </c>
      <c r="S12" s="8">
        <f t="shared" si="7"/>
        <v>110040</v>
      </c>
      <c r="T12" s="8">
        <f t="shared" si="7"/>
        <v>117920</v>
      </c>
      <c r="U12" s="8">
        <f t="shared" si="7"/>
        <v>125800</v>
      </c>
      <c r="V12" s="8">
        <f t="shared" si="7"/>
        <v>133680</v>
      </c>
      <c r="W12" s="8">
        <f t="shared" si="7"/>
        <v>141560</v>
      </c>
      <c r="X12" s="8">
        <f t="shared" si="7"/>
        <v>149440</v>
      </c>
      <c r="Y12" s="8">
        <f t="shared" si="7"/>
        <v>157320</v>
      </c>
      <c r="Z12" s="8">
        <f t="shared" si="7"/>
        <v>165200</v>
      </c>
      <c r="AA12" s="8">
        <f t="shared" si="7"/>
        <v>173080</v>
      </c>
      <c r="AB12" s="8">
        <f t="shared" si="7"/>
        <v>180960</v>
      </c>
      <c r="AC12" s="8">
        <f t="shared" si="7"/>
        <v>188840</v>
      </c>
      <c r="AD12" s="8">
        <f t="shared" si="7"/>
        <v>196720</v>
      </c>
      <c r="AE12" s="8">
        <f t="shared" si="7"/>
        <v>204600</v>
      </c>
      <c r="AF12" s="8">
        <f t="shared" si="7"/>
        <v>212480</v>
      </c>
      <c r="AG12" s="8">
        <f t="shared" si="7"/>
        <v>220360</v>
      </c>
      <c r="AH12" s="8">
        <f t="shared" si="7"/>
        <v>228240</v>
      </c>
      <c r="AI12" s="8">
        <f t="shared" si="7"/>
        <v>236120</v>
      </c>
      <c r="AK12" s="16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</row>
    <row r="13" spans="1:67" s="7" customFormat="1" x14ac:dyDescent="0.3">
      <c r="A13" s="29"/>
      <c r="B13" s="55"/>
      <c r="C13" s="56"/>
      <c r="D13" s="57"/>
      <c r="E13" s="7" t="s">
        <v>16</v>
      </c>
      <c r="F13" s="8">
        <f>F11</f>
        <v>7600</v>
      </c>
      <c r="G13" s="10">
        <f>F15+G11</f>
        <v>16088</v>
      </c>
      <c r="H13" s="10">
        <f t="shared" ref="H13:AI13" si="8">G15+H11</f>
        <v>25255.040000000001</v>
      </c>
      <c r="I13" s="10">
        <f t="shared" si="8"/>
        <v>35155.443200000002</v>
      </c>
      <c r="J13" s="10">
        <f t="shared" si="8"/>
        <v>45847.878656000001</v>
      </c>
      <c r="K13" s="10">
        <f t="shared" si="8"/>
        <v>57395.708948480002</v>
      </c>
      <c r="L13" s="10">
        <f t="shared" si="8"/>
        <v>69867.365664358396</v>
      </c>
      <c r="M13" s="10">
        <f t="shared" si="8"/>
        <v>83336.754917507074</v>
      </c>
      <c r="N13" s="10">
        <f t="shared" si="8"/>
        <v>97883.695310907642</v>
      </c>
      <c r="O13" s="10">
        <f t="shared" si="8"/>
        <v>113594.39093578025</v>
      </c>
      <c r="P13" s="10">
        <f t="shared" si="8"/>
        <v>130561.94221064266</v>
      </c>
      <c r="Q13" s="10">
        <f t="shared" si="8"/>
        <v>148886.89758749408</v>
      </c>
      <c r="R13" s="10">
        <f t="shared" si="8"/>
        <v>168677.84939449362</v>
      </c>
      <c r="S13" s="10">
        <f t="shared" si="8"/>
        <v>190052.07734605312</v>
      </c>
      <c r="T13" s="10">
        <f t="shared" si="8"/>
        <v>213136.24353373738</v>
      </c>
      <c r="U13" s="10">
        <f t="shared" si="8"/>
        <v>238067.14301643637</v>
      </c>
      <c r="V13" s="10">
        <f t="shared" si="8"/>
        <v>264992.5144577513</v>
      </c>
      <c r="W13" s="10">
        <f t="shared" si="8"/>
        <v>294071.91561437142</v>
      </c>
      <c r="X13" s="10">
        <f t="shared" si="8"/>
        <v>325477.66886352113</v>
      </c>
      <c r="Y13" s="10">
        <f t="shared" si="8"/>
        <v>359395.88237260282</v>
      </c>
      <c r="Z13" s="10">
        <f t="shared" si="8"/>
        <v>396027.55296241102</v>
      </c>
      <c r="AA13" s="10">
        <f t="shared" si="8"/>
        <v>435589.75719940389</v>
      </c>
      <c r="AB13" s="10">
        <f t="shared" si="8"/>
        <v>478316.93777535623</v>
      </c>
      <c r="AC13" s="10">
        <f t="shared" si="8"/>
        <v>524462.29279738478</v>
      </c>
      <c r="AD13" s="10">
        <f t="shared" si="8"/>
        <v>574299.27622117556</v>
      </c>
      <c r="AE13" s="10">
        <f t="shared" si="8"/>
        <v>628123.21831886959</v>
      </c>
      <c r="AF13" s="10">
        <f t="shared" si="8"/>
        <v>686253.07578437915</v>
      </c>
      <c r="AG13" s="10">
        <f t="shared" si="8"/>
        <v>749033.3218471295</v>
      </c>
      <c r="AH13" s="10">
        <f t="shared" si="8"/>
        <v>816835.98759489984</v>
      </c>
      <c r="AI13" s="10">
        <f t="shared" si="8"/>
        <v>890062.86660249182</v>
      </c>
      <c r="AK13" s="16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</row>
    <row r="14" spans="1:67" s="11" customFormat="1" x14ac:dyDescent="0.3">
      <c r="A14" s="30"/>
      <c r="B14" s="55"/>
      <c r="C14" s="56"/>
      <c r="D14" s="57"/>
      <c r="E14" s="11" t="s">
        <v>44</v>
      </c>
      <c r="F14" s="12">
        <f>F13*$F$3</f>
        <v>608</v>
      </c>
      <c r="G14" s="12">
        <f>G13*$F$3</f>
        <v>1287.04</v>
      </c>
      <c r="H14" s="12">
        <f t="shared" ref="H14:AI14" si="9">H13*$F$3</f>
        <v>2020.4032000000002</v>
      </c>
      <c r="I14" s="12">
        <f t="shared" si="9"/>
        <v>2812.4354560000002</v>
      </c>
      <c r="J14" s="12">
        <f t="shared" si="9"/>
        <v>3667.83029248</v>
      </c>
      <c r="K14" s="12">
        <f t="shared" si="9"/>
        <v>4591.6567158784001</v>
      </c>
      <c r="L14" s="12">
        <f t="shared" si="9"/>
        <v>5589.3892531486717</v>
      </c>
      <c r="M14" s="12">
        <f t="shared" si="9"/>
        <v>6666.9403934005659</v>
      </c>
      <c r="N14" s="12">
        <f t="shared" si="9"/>
        <v>7830.6956248726119</v>
      </c>
      <c r="O14" s="12">
        <f t="shared" si="9"/>
        <v>9087.5512748624205</v>
      </c>
      <c r="P14" s="12">
        <f t="shared" si="9"/>
        <v>10444.955376851414</v>
      </c>
      <c r="Q14" s="12">
        <f t="shared" si="9"/>
        <v>11910.951806999527</v>
      </c>
      <c r="R14" s="12">
        <f t="shared" si="9"/>
        <v>13494.227951559489</v>
      </c>
      <c r="S14" s="12">
        <f t="shared" si="9"/>
        <v>15204.16618768425</v>
      </c>
      <c r="T14" s="12">
        <f t="shared" si="9"/>
        <v>17050.899482698991</v>
      </c>
      <c r="U14" s="12">
        <f t="shared" si="9"/>
        <v>19045.37144131491</v>
      </c>
      <c r="V14" s="12">
        <f t="shared" si="9"/>
        <v>21199.401156620104</v>
      </c>
      <c r="W14" s="12">
        <f t="shared" si="9"/>
        <v>23525.753249149715</v>
      </c>
      <c r="X14" s="12">
        <f t="shared" si="9"/>
        <v>26038.213509081692</v>
      </c>
      <c r="Y14" s="12">
        <f t="shared" si="9"/>
        <v>28751.670589808225</v>
      </c>
      <c r="Z14" s="12">
        <f t="shared" si="9"/>
        <v>31682.204236992882</v>
      </c>
      <c r="AA14" s="12">
        <f t="shared" si="9"/>
        <v>34847.180575952312</v>
      </c>
      <c r="AB14" s="12">
        <f t="shared" si="9"/>
        <v>38265.355022028496</v>
      </c>
      <c r="AC14" s="12">
        <f t="shared" si="9"/>
        <v>41956.983423790785</v>
      </c>
      <c r="AD14" s="12">
        <f t="shared" si="9"/>
        <v>45943.942097694046</v>
      </c>
      <c r="AE14" s="12">
        <f t="shared" si="9"/>
        <v>50249.857465509565</v>
      </c>
      <c r="AF14" s="12">
        <f t="shared" si="9"/>
        <v>54900.246062750331</v>
      </c>
      <c r="AG14" s="12">
        <f t="shared" si="9"/>
        <v>59922.665747770363</v>
      </c>
      <c r="AH14" s="12">
        <f t="shared" si="9"/>
        <v>65346.87900759199</v>
      </c>
      <c r="AI14" s="12">
        <f t="shared" si="9"/>
        <v>71205.029328199351</v>
      </c>
      <c r="AK14" s="16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</row>
    <row r="15" spans="1:67" s="7" customFormat="1" ht="14.4" customHeight="1" x14ac:dyDescent="0.3">
      <c r="A15" s="29"/>
      <c r="B15" s="55"/>
      <c r="C15" s="56"/>
      <c r="D15" s="57"/>
      <c r="E15" s="7" t="s">
        <v>39</v>
      </c>
      <c r="F15" s="10">
        <f>F13+F14</f>
        <v>8208</v>
      </c>
      <c r="G15" s="10">
        <f t="shared" ref="G15:AI15" si="10">G13+G14</f>
        <v>17375.04</v>
      </c>
      <c r="H15" s="10">
        <f t="shared" si="10"/>
        <v>27275.443200000002</v>
      </c>
      <c r="I15" s="10">
        <f t="shared" si="10"/>
        <v>37967.878656000001</v>
      </c>
      <c r="J15" s="10">
        <f t="shared" si="10"/>
        <v>49515.708948480002</v>
      </c>
      <c r="K15" s="10">
        <f t="shared" si="10"/>
        <v>61987.365664358404</v>
      </c>
      <c r="L15" s="10">
        <f t="shared" si="10"/>
        <v>75456.754917507074</v>
      </c>
      <c r="M15" s="10">
        <f t="shared" si="10"/>
        <v>90003.695310907642</v>
      </c>
      <c r="N15" s="10">
        <f t="shared" si="10"/>
        <v>105714.39093578025</v>
      </c>
      <c r="O15" s="10">
        <f t="shared" si="10"/>
        <v>122681.94221064266</v>
      </c>
      <c r="P15" s="10">
        <f t="shared" si="10"/>
        <v>141006.89758749408</v>
      </c>
      <c r="Q15" s="10">
        <f t="shared" si="10"/>
        <v>160797.84939449362</v>
      </c>
      <c r="R15" s="10">
        <f t="shared" si="10"/>
        <v>182172.07734605312</v>
      </c>
      <c r="S15" s="10">
        <f t="shared" si="10"/>
        <v>205256.24353373738</v>
      </c>
      <c r="T15" s="10">
        <f t="shared" si="10"/>
        <v>230187.14301643637</v>
      </c>
      <c r="U15" s="10">
        <f t="shared" si="10"/>
        <v>257112.51445775127</v>
      </c>
      <c r="V15" s="10">
        <f t="shared" si="10"/>
        <v>286191.91561437142</v>
      </c>
      <c r="W15" s="10">
        <f t="shared" si="10"/>
        <v>317597.66886352113</v>
      </c>
      <c r="X15" s="10">
        <f t="shared" si="10"/>
        <v>351515.88237260282</v>
      </c>
      <c r="Y15" s="10">
        <f t="shared" si="10"/>
        <v>388147.55296241102</v>
      </c>
      <c r="Z15" s="10">
        <f t="shared" si="10"/>
        <v>427709.75719940389</v>
      </c>
      <c r="AA15" s="10">
        <f t="shared" si="10"/>
        <v>470436.93777535623</v>
      </c>
      <c r="AB15" s="10">
        <f t="shared" si="10"/>
        <v>516582.29279738473</v>
      </c>
      <c r="AC15" s="10">
        <f t="shared" si="10"/>
        <v>566419.27622117556</v>
      </c>
      <c r="AD15" s="10">
        <f t="shared" si="10"/>
        <v>620243.21831886959</v>
      </c>
      <c r="AE15" s="10">
        <f t="shared" si="10"/>
        <v>678373.07578437915</v>
      </c>
      <c r="AF15" s="10">
        <f t="shared" si="10"/>
        <v>741153.3218471295</v>
      </c>
      <c r="AG15" s="10">
        <f t="shared" si="10"/>
        <v>808955.98759489984</v>
      </c>
      <c r="AH15" s="10">
        <f t="shared" si="10"/>
        <v>882182.86660249182</v>
      </c>
      <c r="AI15" s="10">
        <f t="shared" si="10"/>
        <v>961267.89593069116</v>
      </c>
      <c r="AK15" s="19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</row>
    <row r="16" spans="1:67" s="5" customFormat="1" x14ac:dyDescent="0.3">
      <c r="A16" s="29"/>
      <c r="B16" s="55"/>
      <c r="C16" s="56"/>
      <c r="D16" s="57"/>
      <c r="E16" s="5" t="s">
        <v>1</v>
      </c>
      <c r="AK16" s="3" t="s">
        <v>5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s="7" customFormat="1" x14ac:dyDescent="0.3">
      <c r="A17" s="29"/>
      <c r="B17" s="55"/>
      <c r="C17" s="56"/>
      <c r="D17" s="57"/>
      <c r="E17" s="7" t="s">
        <v>49</v>
      </c>
      <c r="F17" s="8">
        <v>30000</v>
      </c>
      <c r="G17" s="8">
        <f>F17</f>
        <v>30000</v>
      </c>
      <c r="H17" s="8">
        <f t="shared" ref="H17:Y20" si="11">G17</f>
        <v>30000</v>
      </c>
      <c r="I17" s="8">
        <f t="shared" si="11"/>
        <v>30000</v>
      </c>
      <c r="J17" s="8">
        <f t="shared" si="11"/>
        <v>30000</v>
      </c>
      <c r="K17" s="8">
        <f t="shared" si="11"/>
        <v>30000</v>
      </c>
      <c r="L17" s="8">
        <f t="shared" si="11"/>
        <v>30000</v>
      </c>
      <c r="M17" s="8">
        <f t="shared" si="11"/>
        <v>30000</v>
      </c>
      <c r="N17" s="8">
        <f t="shared" si="11"/>
        <v>30000</v>
      </c>
      <c r="O17" s="8">
        <f t="shared" si="11"/>
        <v>30000</v>
      </c>
      <c r="P17" s="8">
        <f t="shared" si="11"/>
        <v>30000</v>
      </c>
      <c r="Q17" s="8">
        <f t="shared" si="11"/>
        <v>30000</v>
      </c>
      <c r="R17" s="8">
        <f t="shared" si="11"/>
        <v>30000</v>
      </c>
      <c r="S17" s="8">
        <f t="shared" si="11"/>
        <v>30000</v>
      </c>
      <c r="T17" s="8">
        <f t="shared" si="11"/>
        <v>30000</v>
      </c>
      <c r="U17" s="8">
        <f t="shared" si="11"/>
        <v>30000</v>
      </c>
      <c r="V17" s="8">
        <f t="shared" si="11"/>
        <v>30000</v>
      </c>
      <c r="W17" s="8">
        <f t="shared" si="11"/>
        <v>30000</v>
      </c>
      <c r="X17" s="8">
        <f t="shared" si="11"/>
        <v>30000</v>
      </c>
      <c r="Y17" s="8">
        <f t="shared" si="11"/>
        <v>30000</v>
      </c>
      <c r="Z17" s="8">
        <f t="shared" ref="Z17:AI17" si="12">Y17</f>
        <v>30000</v>
      </c>
      <c r="AA17" s="8">
        <f t="shared" si="12"/>
        <v>30000</v>
      </c>
      <c r="AB17" s="8">
        <f t="shared" si="12"/>
        <v>30000</v>
      </c>
      <c r="AC17" s="8">
        <f t="shared" si="12"/>
        <v>30000</v>
      </c>
      <c r="AD17" s="8">
        <f t="shared" si="12"/>
        <v>30000</v>
      </c>
      <c r="AE17" s="8">
        <f t="shared" si="12"/>
        <v>30000</v>
      </c>
      <c r="AF17" s="8">
        <f t="shared" si="12"/>
        <v>30000</v>
      </c>
      <c r="AG17" s="8">
        <f t="shared" si="12"/>
        <v>30000</v>
      </c>
      <c r="AH17" s="8">
        <f t="shared" si="12"/>
        <v>30000</v>
      </c>
      <c r="AI17" s="8">
        <f t="shared" si="12"/>
        <v>30000</v>
      </c>
      <c r="AK17" s="16" t="str">
        <f>E17</f>
        <v>Ansiotulot</v>
      </c>
      <c r="AL17" s="17">
        <f t="shared" ref="AL17:BO17" si="13">F7+F17</f>
        <v>40000</v>
      </c>
      <c r="AM17" s="17">
        <f t="shared" si="13"/>
        <v>40000</v>
      </c>
      <c r="AN17" s="17">
        <f t="shared" si="13"/>
        <v>40000</v>
      </c>
      <c r="AO17" s="17">
        <f t="shared" si="13"/>
        <v>40000</v>
      </c>
      <c r="AP17" s="17">
        <f t="shared" si="13"/>
        <v>40000</v>
      </c>
      <c r="AQ17" s="17">
        <f t="shared" si="13"/>
        <v>40000</v>
      </c>
      <c r="AR17" s="17">
        <f t="shared" si="13"/>
        <v>40000</v>
      </c>
      <c r="AS17" s="17">
        <f t="shared" si="13"/>
        <v>40000</v>
      </c>
      <c r="AT17" s="17">
        <f t="shared" si="13"/>
        <v>40000</v>
      </c>
      <c r="AU17" s="17">
        <f t="shared" si="13"/>
        <v>40000</v>
      </c>
      <c r="AV17" s="17">
        <f t="shared" si="13"/>
        <v>40000</v>
      </c>
      <c r="AW17" s="17">
        <f t="shared" si="13"/>
        <v>40000</v>
      </c>
      <c r="AX17" s="17">
        <f t="shared" si="13"/>
        <v>40000</v>
      </c>
      <c r="AY17" s="17">
        <f t="shared" si="13"/>
        <v>40000</v>
      </c>
      <c r="AZ17" s="17">
        <f t="shared" si="13"/>
        <v>40000</v>
      </c>
      <c r="BA17" s="17">
        <f t="shared" si="13"/>
        <v>40000</v>
      </c>
      <c r="BB17" s="17">
        <f t="shared" si="13"/>
        <v>40000</v>
      </c>
      <c r="BC17" s="17">
        <f t="shared" si="13"/>
        <v>40000</v>
      </c>
      <c r="BD17" s="17">
        <f t="shared" si="13"/>
        <v>40000</v>
      </c>
      <c r="BE17" s="17">
        <f t="shared" si="13"/>
        <v>40000</v>
      </c>
      <c r="BF17" s="17">
        <f t="shared" si="13"/>
        <v>40000</v>
      </c>
      <c r="BG17" s="17">
        <f t="shared" si="13"/>
        <v>40000</v>
      </c>
      <c r="BH17" s="17">
        <f t="shared" si="13"/>
        <v>40000</v>
      </c>
      <c r="BI17" s="17">
        <f t="shared" si="13"/>
        <v>40000</v>
      </c>
      <c r="BJ17" s="17">
        <f t="shared" si="13"/>
        <v>40000</v>
      </c>
      <c r="BK17" s="17">
        <f t="shared" si="13"/>
        <v>40000</v>
      </c>
      <c r="BL17" s="17">
        <f t="shared" si="13"/>
        <v>40000</v>
      </c>
      <c r="BM17" s="17">
        <f t="shared" si="13"/>
        <v>40000</v>
      </c>
      <c r="BN17" s="17">
        <f t="shared" si="13"/>
        <v>40000</v>
      </c>
      <c r="BO17" s="17">
        <f t="shared" si="13"/>
        <v>40000</v>
      </c>
    </row>
    <row r="18" spans="1:67" s="7" customFormat="1" x14ac:dyDescent="0.3">
      <c r="A18" s="29"/>
      <c r="B18" s="55"/>
      <c r="C18" s="56"/>
      <c r="D18" s="57"/>
      <c r="E18" s="7" t="s">
        <v>3</v>
      </c>
      <c r="F18" s="8">
        <v>5649</v>
      </c>
      <c r="G18" s="8">
        <f t="shared" ref="G18:V20" si="14">F18</f>
        <v>5649</v>
      </c>
      <c r="H18" s="8">
        <f t="shared" si="14"/>
        <v>5649</v>
      </c>
      <c r="I18" s="8">
        <f t="shared" si="14"/>
        <v>5649</v>
      </c>
      <c r="J18" s="8">
        <f t="shared" si="14"/>
        <v>5649</v>
      </c>
      <c r="K18" s="8">
        <f t="shared" si="14"/>
        <v>5649</v>
      </c>
      <c r="L18" s="8">
        <f t="shared" si="14"/>
        <v>5649</v>
      </c>
      <c r="M18" s="8">
        <f t="shared" si="14"/>
        <v>5649</v>
      </c>
      <c r="N18" s="8">
        <f t="shared" si="14"/>
        <v>5649</v>
      </c>
      <c r="O18" s="8">
        <f t="shared" si="14"/>
        <v>5649</v>
      </c>
      <c r="P18" s="8">
        <f t="shared" si="14"/>
        <v>5649</v>
      </c>
      <c r="Q18" s="8">
        <f t="shared" si="14"/>
        <v>5649</v>
      </c>
      <c r="R18" s="8">
        <f t="shared" si="14"/>
        <v>5649</v>
      </c>
      <c r="S18" s="8">
        <f t="shared" si="14"/>
        <v>5649</v>
      </c>
      <c r="T18" s="8">
        <f t="shared" si="14"/>
        <v>5649</v>
      </c>
      <c r="U18" s="8">
        <f t="shared" si="14"/>
        <v>5649</v>
      </c>
      <c r="V18" s="8">
        <f t="shared" si="14"/>
        <v>5649</v>
      </c>
      <c r="W18" s="8">
        <f t="shared" si="11"/>
        <v>5649</v>
      </c>
      <c r="X18" s="8">
        <f t="shared" si="11"/>
        <v>5649</v>
      </c>
      <c r="Y18" s="8">
        <f t="shared" si="11"/>
        <v>5649</v>
      </c>
      <c r="Z18" s="8">
        <f t="shared" ref="Z18:AI18" si="15">Y18</f>
        <v>5649</v>
      </c>
      <c r="AA18" s="8">
        <f t="shared" si="15"/>
        <v>5649</v>
      </c>
      <c r="AB18" s="8">
        <f t="shared" si="15"/>
        <v>5649</v>
      </c>
      <c r="AC18" s="8">
        <f t="shared" si="15"/>
        <v>5649</v>
      </c>
      <c r="AD18" s="8">
        <f t="shared" si="15"/>
        <v>5649</v>
      </c>
      <c r="AE18" s="8">
        <f t="shared" si="15"/>
        <v>5649</v>
      </c>
      <c r="AF18" s="8">
        <f t="shared" si="15"/>
        <v>5649</v>
      </c>
      <c r="AG18" s="8">
        <f t="shared" si="15"/>
        <v>5649</v>
      </c>
      <c r="AH18" s="8">
        <f t="shared" si="15"/>
        <v>5649</v>
      </c>
      <c r="AI18" s="8">
        <f t="shared" si="15"/>
        <v>5649</v>
      </c>
      <c r="AK18" s="16" t="str">
        <f t="shared" ref="AK18:AK23" si="16">E18</f>
        <v>Ennpid.</v>
      </c>
      <c r="AL18" s="17">
        <v>9752</v>
      </c>
      <c r="AM18" s="17">
        <f>AL18</f>
        <v>9752</v>
      </c>
      <c r="AN18" s="17">
        <f t="shared" ref="AN18:BE18" si="17">AM18</f>
        <v>9752</v>
      </c>
      <c r="AO18" s="17">
        <f t="shared" si="17"/>
        <v>9752</v>
      </c>
      <c r="AP18" s="17">
        <f t="shared" si="17"/>
        <v>9752</v>
      </c>
      <c r="AQ18" s="17">
        <f t="shared" si="17"/>
        <v>9752</v>
      </c>
      <c r="AR18" s="17">
        <f t="shared" si="17"/>
        <v>9752</v>
      </c>
      <c r="AS18" s="17">
        <f t="shared" si="17"/>
        <v>9752</v>
      </c>
      <c r="AT18" s="17">
        <f t="shared" si="17"/>
        <v>9752</v>
      </c>
      <c r="AU18" s="17">
        <f t="shared" si="17"/>
        <v>9752</v>
      </c>
      <c r="AV18" s="17">
        <f t="shared" si="17"/>
        <v>9752</v>
      </c>
      <c r="AW18" s="17">
        <f t="shared" si="17"/>
        <v>9752</v>
      </c>
      <c r="AX18" s="17">
        <f t="shared" si="17"/>
        <v>9752</v>
      </c>
      <c r="AY18" s="17">
        <f t="shared" si="17"/>
        <v>9752</v>
      </c>
      <c r="AZ18" s="17">
        <f t="shared" si="17"/>
        <v>9752</v>
      </c>
      <c r="BA18" s="17">
        <f t="shared" si="17"/>
        <v>9752</v>
      </c>
      <c r="BB18" s="17">
        <f t="shared" si="17"/>
        <v>9752</v>
      </c>
      <c r="BC18" s="17">
        <f t="shared" si="17"/>
        <v>9752</v>
      </c>
      <c r="BD18" s="17">
        <f t="shared" si="17"/>
        <v>9752</v>
      </c>
      <c r="BE18" s="17">
        <f t="shared" si="17"/>
        <v>9752</v>
      </c>
      <c r="BF18" s="17">
        <f t="shared" ref="BF18:BO18" si="18">BE18</f>
        <v>9752</v>
      </c>
      <c r="BG18" s="17">
        <f t="shared" si="18"/>
        <v>9752</v>
      </c>
      <c r="BH18" s="17">
        <f t="shared" si="18"/>
        <v>9752</v>
      </c>
      <c r="BI18" s="17">
        <f t="shared" si="18"/>
        <v>9752</v>
      </c>
      <c r="BJ18" s="17">
        <f t="shared" si="18"/>
        <v>9752</v>
      </c>
      <c r="BK18" s="17">
        <f t="shared" si="18"/>
        <v>9752</v>
      </c>
      <c r="BL18" s="17">
        <f t="shared" si="18"/>
        <v>9752</v>
      </c>
      <c r="BM18" s="17">
        <f t="shared" si="18"/>
        <v>9752</v>
      </c>
      <c r="BN18" s="17">
        <f t="shared" si="18"/>
        <v>9752</v>
      </c>
      <c r="BO18" s="17">
        <f t="shared" si="18"/>
        <v>9752</v>
      </c>
    </row>
    <row r="19" spans="1:67" s="7" customFormat="1" x14ac:dyDescent="0.3">
      <c r="A19" s="29"/>
      <c r="B19" s="55"/>
      <c r="C19" s="56"/>
      <c r="D19" s="57"/>
      <c r="E19" s="7" t="s">
        <v>4</v>
      </c>
      <c r="F19" s="13">
        <v>6.0499999999999998E-2</v>
      </c>
      <c r="G19" s="14">
        <f t="shared" si="14"/>
        <v>6.0499999999999998E-2</v>
      </c>
      <c r="H19" s="14">
        <f t="shared" si="11"/>
        <v>6.0499999999999998E-2</v>
      </c>
      <c r="I19" s="14">
        <f t="shared" si="11"/>
        <v>6.0499999999999998E-2</v>
      </c>
      <c r="J19" s="14">
        <f t="shared" si="11"/>
        <v>6.0499999999999998E-2</v>
      </c>
      <c r="K19" s="14">
        <f t="shared" si="11"/>
        <v>6.0499999999999998E-2</v>
      </c>
      <c r="L19" s="14">
        <f t="shared" si="11"/>
        <v>6.0499999999999998E-2</v>
      </c>
      <c r="M19" s="14">
        <f t="shared" si="11"/>
        <v>6.0499999999999998E-2</v>
      </c>
      <c r="N19" s="14">
        <f t="shared" si="11"/>
        <v>6.0499999999999998E-2</v>
      </c>
      <c r="O19" s="14">
        <f t="shared" si="11"/>
        <v>6.0499999999999998E-2</v>
      </c>
      <c r="P19" s="14">
        <f t="shared" si="11"/>
        <v>6.0499999999999998E-2</v>
      </c>
      <c r="Q19" s="14">
        <f t="shared" si="11"/>
        <v>6.0499999999999998E-2</v>
      </c>
      <c r="R19" s="14">
        <f t="shared" si="11"/>
        <v>6.0499999999999998E-2</v>
      </c>
      <c r="S19" s="14">
        <f t="shared" si="11"/>
        <v>6.0499999999999998E-2</v>
      </c>
      <c r="T19" s="14">
        <f t="shared" si="11"/>
        <v>6.0499999999999998E-2</v>
      </c>
      <c r="U19" s="14">
        <f t="shared" si="11"/>
        <v>6.0499999999999998E-2</v>
      </c>
      <c r="V19" s="14">
        <f t="shared" si="11"/>
        <v>6.0499999999999998E-2</v>
      </c>
      <c r="W19" s="14">
        <f t="shared" si="11"/>
        <v>6.0499999999999998E-2</v>
      </c>
      <c r="X19" s="14">
        <f t="shared" si="11"/>
        <v>6.0499999999999998E-2</v>
      </c>
      <c r="Y19" s="14">
        <f t="shared" si="11"/>
        <v>6.0499999999999998E-2</v>
      </c>
      <c r="Z19" s="14">
        <f t="shared" ref="Z19:AI19" si="19">Y19</f>
        <v>6.0499999999999998E-2</v>
      </c>
      <c r="AA19" s="14">
        <f t="shared" si="19"/>
        <v>6.0499999999999998E-2</v>
      </c>
      <c r="AB19" s="14">
        <f t="shared" si="19"/>
        <v>6.0499999999999998E-2</v>
      </c>
      <c r="AC19" s="14">
        <f t="shared" si="19"/>
        <v>6.0499999999999998E-2</v>
      </c>
      <c r="AD19" s="14">
        <f t="shared" si="19"/>
        <v>6.0499999999999998E-2</v>
      </c>
      <c r="AE19" s="14">
        <f t="shared" si="19"/>
        <v>6.0499999999999998E-2</v>
      </c>
      <c r="AF19" s="14">
        <f t="shared" si="19"/>
        <v>6.0499999999999998E-2</v>
      </c>
      <c r="AG19" s="14">
        <f t="shared" si="19"/>
        <v>6.0499999999999998E-2</v>
      </c>
      <c r="AH19" s="14">
        <f t="shared" si="19"/>
        <v>6.0499999999999998E-2</v>
      </c>
      <c r="AI19" s="14">
        <f t="shared" si="19"/>
        <v>6.0499999999999998E-2</v>
      </c>
      <c r="AK19" s="16" t="str">
        <f t="shared" si="16"/>
        <v>Sivukulut</v>
      </c>
      <c r="AL19" s="18">
        <v>6.0499999999999998E-2</v>
      </c>
      <c r="AM19" s="18">
        <f>AL19</f>
        <v>6.0499999999999998E-2</v>
      </c>
      <c r="AN19" s="18">
        <f t="shared" ref="AN19:BE19" si="20">AM19</f>
        <v>6.0499999999999998E-2</v>
      </c>
      <c r="AO19" s="18">
        <f t="shared" si="20"/>
        <v>6.0499999999999998E-2</v>
      </c>
      <c r="AP19" s="18">
        <f t="shared" si="20"/>
        <v>6.0499999999999998E-2</v>
      </c>
      <c r="AQ19" s="18">
        <f t="shared" si="20"/>
        <v>6.0499999999999998E-2</v>
      </c>
      <c r="AR19" s="18">
        <f t="shared" si="20"/>
        <v>6.0499999999999998E-2</v>
      </c>
      <c r="AS19" s="18">
        <f t="shared" si="20"/>
        <v>6.0499999999999998E-2</v>
      </c>
      <c r="AT19" s="18">
        <f t="shared" si="20"/>
        <v>6.0499999999999998E-2</v>
      </c>
      <c r="AU19" s="18">
        <f t="shared" si="20"/>
        <v>6.0499999999999998E-2</v>
      </c>
      <c r="AV19" s="18">
        <f t="shared" si="20"/>
        <v>6.0499999999999998E-2</v>
      </c>
      <c r="AW19" s="18">
        <f t="shared" si="20"/>
        <v>6.0499999999999998E-2</v>
      </c>
      <c r="AX19" s="18">
        <f t="shared" si="20"/>
        <v>6.0499999999999998E-2</v>
      </c>
      <c r="AY19" s="18">
        <f t="shared" si="20"/>
        <v>6.0499999999999998E-2</v>
      </c>
      <c r="AZ19" s="18">
        <f t="shared" si="20"/>
        <v>6.0499999999999998E-2</v>
      </c>
      <c r="BA19" s="18">
        <f t="shared" si="20"/>
        <v>6.0499999999999998E-2</v>
      </c>
      <c r="BB19" s="18">
        <f t="shared" si="20"/>
        <v>6.0499999999999998E-2</v>
      </c>
      <c r="BC19" s="18">
        <f t="shared" si="20"/>
        <v>6.0499999999999998E-2</v>
      </c>
      <c r="BD19" s="18">
        <f t="shared" si="20"/>
        <v>6.0499999999999998E-2</v>
      </c>
      <c r="BE19" s="18">
        <f t="shared" si="20"/>
        <v>6.0499999999999998E-2</v>
      </c>
      <c r="BF19" s="18">
        <f t="shared" ref="BF19:BO19" si="21">BE19</f>
        <v>6.0499999999999998E-2</v>
      </c>
      <c r="BG19" s="18">
        <f t="shared" si="21"/>
        <v>6.0499999999999998E-2</v>
      </c>
      <c r="BH19" s="18">
        <f t="shared" si="21"/>
        <v>6.0499999999999998E-2</v>
      </c>
      <c r="BI19" s="18">
        <f t="shared" si="21"/>
        <v>6.0499999999999998E-2</v>
      </c>
      <c r="BJ19" s="18">
        <f t="shared" si="21"/>
        <v>6.0499999999999998E-2</v>
      </c>
      <c r="BK19" s="18">
        <f t="shared" si="21"/>
        <v>6.0499999999999998E-2</v>
      </c>
      <c r="BL19" s="18">
        <f t="shared" si="21"/>
        <v>6.0499999999999998E-2</v>
      </c>
      <c r="BM19" s="18">
        <f t="shared" si="21"/>
        <v>6.0499999999999998E-2</v>
      </c>
      <c r="BN19" s="18">
        <f t="shared" si="21"/>
        <v>6.0499999999999998E-2</v>
      </c>
      <c r="BO19" s="18">
        <f t="shared" si="21"/>
        <v>6.0499999999999998E-2</v>
      </c>
    </row>
    <row r="20" spans="1:67" s="7" customFormat="1" x14ac:dyDescent="0.3">
      <c r="A20" s="29"/>
      <c r="B20" s="55"/>
      <c r="C20" s="56"/>
      <c r="D20" s="57"/>
      <c r="E20" s="7" t="s">
        <v>63</v>
      </c>
      <c r="F20" s="8">
        <v>-12000</v>
      </c>
      <c r="G20" s="8">
        <f t="shared" si="14"/>
        <v>-12000</v>
      </c>
      <c r="H20" s="8">
        <f t="shared" si="11"/>
        <v>-12000</v>
      </c>
      <c r="I20" s="8">
        <f t="shared" si="11"/>
        <v>-12000</v>
      </c>
      <c r="J20" s="8">
        <f t="shared" si="11"/>
        <v>-12000</v>
      </c>
      <c r="K20" s="8">
        <f t="shared" si="11"/>
        <v>-12000</v>
      </c>
      <c r="L20" s="8">
        <f t="shared" si="11"/>
        <v>-12000</v>
      </c>
      <c r="M20" s="8">
        <f t="shared" si="11"/>
        <v>-12000</v>
      </c>
      <c r="N20" s="8">
        <f t="shared" si="11"/>
        <v>-12000</v>
      </c>
      <c r="O20" s="8">
        <f t="shared" si="11"/>
        <v>-12000</v>
      </c>
      <c r="P20" s="8">
        <f t="shared" si="11"/>
        <v>-12000</v>
      </c>
      <c r="Q20" s="8">
        <f t="shared" si="11"/>
        <v>-12000</v>
      </c>
      <c r="R20" s="8">
        <f t="shared" si="11"/>
        <v>-12000</v>
      </c>
      <c r="S20" s="8">
        <f t="shared" si="11"/>
        <v>-12000</v>
      </c>
      <c r="T20" s="8">
        <f t="shared" si="11"/>
        <v>-12000</v>
      </c>
      <c r="U20" s="8">
        <f t="shared" si="11"/>
        <v>-12000</v>
      </c>
      <c r="V20" s="8">
        <f t="shared" si="11"/>
        <v>-12000</v>
      </c>
      <c r="W20" s="8">
        <f t="shared" si="11"/>
        <v>-12000</v>
      </c>
      <c r="X20" s="8">
        <f t="shared" si="11"/>
        <v>-12000</v>
      </c>
      <c r="Y20" s="8">
        <f t="shared" si="11"/>
        <v>-12000</v>
      </c>
      <c r="Z20" s="8">
        <f t="shared" ref="Z20:AI20" si="22">Y20</f>
        <v>-12000</v>
      </c>
      <c r="AA20" s="8">
        <f t="shared" si="22"/>
        <v>-12000</v>
      </c>
      <c r="AB20" s="8">
        <f t="shared" si="22"/>
        <v>-12000</v>
      </c>
      <c r="AC20" s="8">
        <f t="shared" si="22"/>
        <v>-12000</v>
      </c>
      <c r="AD20" s="8">
        <f t="shared" si="22"/>
        <v>-12000</v>
      </c>
      <c r="AE20" s="8">
        <f t="shared" si="22"/>
        <v>-12000</v>
      </c>
      <c r="AF20" s="8">
        <f t="shared" si="22"/>
        <v>-12000</v>
      </c>
      <c r="AG20" s="8">
        <f t="shared" si="22"/>
        <v>-12000</v>
      </c>
      <c r="AH20" s="8">
        <f t="shared" si="22"/>
        <v>-12000</v>
      </c>
      <c r="AI20" s="8">
        <f t="shared" si="22"/>
        <v>-12000</v>
      </c>
      <c r="AK20" s="16" t="str">
        <f t="shared" si="16"/>
        <v>Elämiskustannukset</v>
      </c>
      <c r="AL20" s="17">
        <f>F20</f>
        <v>-12000</v>
      </c>
      <c r="AM20" s="17">
        <f>AL20</f>
        <v>-12000</v>
      </c>
      <c r="AN20" s="17">
        <f t="shared" ref="AN20:BE20" si="23">AM20</f>
        <v>-12000</v>
      </c>
      <c r="AO20" s="17">
        <f t="shared" si="23"/>
        <v>-12000</v>
      </c>
      <c r="AP20" s="17">
        <f t="shared" si="23"/>
        <v>-12000</v>
      </c>
      <c r="AQ20" s="17">
        <f t="shared" si="23"/>
        <v>-12000</v>
      </c>
      <c r="AR20" s="17">
        <f t="shared" si="23"/>
        <v>-12000</v>
      </c>
      <c r="AS20" s="17">
        <f t="shared" si="23"/>
        <v>-12000</v>
      </c>
      <c r="AT20" s="17">
        <f t="shared" si="23"/>
        <v>-12000</v>
      </c>
      <c r="AU20" s="17">
        <f t="shared" si="23"/>
        <v>-12000</v>
      </c>
      <c r="AV20" s="17">
        <f t="shared" si="23"/>
        <v>-12000</v>
      </c>
      <c r="AW20" s="17">
        <f t="shared" si="23"/>
        <v>-12000</v>
      </c>
      <c r="AX20" s="17">
        <f t="shared" si="23"/>
        <v>-12000</v>
      </c>
      <c r="AY20" s="17">
        <f t="shared" si="23"/>
        <v>-12000</v>
      </c>
      <c r="AZ20" s="17">
        <f t="shared" si="23"/>
        <v>-12000</v>
      </c>
      <c r="BA20" s="17">
        <f t="shared" si="23"/>
        <v>-12000</v>
      </c>
      <c r="BB20" s="17">
        <f t="shared" si="23"/>
        <v>-12000</v>
      </c>
      <c r="BC20" s="17">
        <f t="shared" si="23"/>
        <v>-12000</v>
      </c>
      <c r="BD20" s="17">
        <f t="shared" si="23"/>
        <v>-12000</v>
      </c>
      <c r="BE20" s="17">
        <f t="shared" si="23"/>
        <v>-12000</v>
      </c>
      <c r="BF20" s="17">
        <f t="shared" ref="BF20:BO20" si="24">BE20</f>
        <v>-12000</v>
      </c>
      <c r="BG20" s="17">
        <f t="shared" si="24"/>
        <v>-12000</v>
      </c>
      <c r="BH20" s="17">
        <f t="shared" si="24"/>
        <v>-12000</v>
      </c>
      <c r="BI20" s="17">
        <f t="shared" si="24"/>
        <v>-12000</v>
      </c>
      <c r="BJ20" s="17">
        <f t="shared" si="24"/>
        <v>-12000</v>
      </c>
      <c r="BK20" s="17">
        <f t="shared" si="24"/>
        <v>-12000</v>
      </c>
      <c r="BL20" s="17">
        <f t="shared" si="24"/>
        <v>-12000</v>
      </c>
      <c r="BM20" s="17">
        <f t="shared" si="24"/>
        <v>-12000</v>
      </c>
      <c r="BN20" s="17">
        <f t="shared" si="24"/>
        <v>-12000</v>
      </c>
      <c r="BO20" s="17">
        <f t="shared" si="24"/>
        <v>-12000</v>
      </c>
    </row>
    <row r="21" spans="1:67" s="7" customFormat="1" x14ac:dyDescent="0.3">
      <c r="A21" s="29"/>
      <c r="B21" s="55"/>
      <c r="C21" s="56"/>
      <c r="D21" s="57"/>
      <c r="E21" s="7" t="s">
        <v>62</v>
      </c>
      <c r="F21" s="8">
        <f>F17*(1-F19)-F18+F20</f>
        <v>10536</v>
      </c>
      <c r="G21" s="8">
        <f t="shared" ref="G21:O21" si="25">G17*(1-G19)-G18+G20</f>
        <v>10536</v>
      </c>
      <c r="H21" s="8">
        <f t="shared" si="25"/>
        <v>10536</v>
      </c>
      <c r="I21" s="8">
        <f t="shared" si="25"/>
        <v>10536</v>
      </c>
      <c r="J21" s="8">
        <f t="shared" si="25"/>
        <v>10536</v>
      </c>
      <c r="K21" s="8">
        <f t="shared" si="25"/>
        <v>10536</v>
      </c>
      <c r="L21" s="8">
        <f t="shared" si="25"/>
        <v>10536</v>
      </c>
      <c r="M21" s="8">
        <f t="shared" si="25"/>
        <v>10536</v>
      </c>
      <c r="N21" s="8">
        <f t="shared" si="25"/>
        <v>10536</v>
      </c>
      <c r="O21" s="8">
        <f t="shared" si="25"/>
        <v>10536</v>
      </c>
      <c r="P21" s="8">
        <f t="shared" ref="P21" si="26">P17*(1-P19)-P18+P20</f>
        <v>10536</v>
      </c>
      <c r="Q21" s="8">
        <f t="shared" ref="Q21" si="27">Q17*(1-Q19)-Q18+Q20</f>
        <v>10536</v>
      </c>
      <c r="R21" s="8">
        <f t="shared" ref="R21" si="28">R17*(1-R19)-R18+R20</f>
        <v>10536</v>
      </c>
      <c r="S21" s="8">
        <f t="shared" ref="S21" si="29">S17*(1-S19)-S18+S20</f>
        <v>10536</v>
      </c>
      <c r="T21" s="8">
        <f t="shared" ref="T21" si="30">T17*(1-T19)-T18+T20</f>
        <v>10536</v>
      </c>
      <c r="U21" s="8">
        <f t="shared" ref="U21" si="31">U17*(1-U19)-U18+U20</f>
        <v>10536</v>
      </c>
      <c r="V21" s="8">
        <f t="shared" ref="V21" si="32">V17*(1-V19)-V18+V20</f>
        <v>10536</v>
      </c>
      <c r="W21" s="8">
        <f t="shared" ref="W21" si="33">W17*(1-W19)-W18+W20</f>
        <v>10536</v>
      </c>
      <c r="X21" s="8">
        <f t="shared" ref="X21" si="34">X17*(1-X19)-X18+X20</f>
        <v>10536</v>
      </c>
      <c r="Y21" s="8">
        <f t="shared" ref="Y21" si="35">Y17*(1-Y19)-Y18+Y20</f>
        <v>10536</v>
      </c>
      <c r="Z21" s="8">
        <f t="shared" ref="Z21" si="36">Z17*(1-Z19)-Z18+Z20</f>
        <v>10536</v>
      </c>
      <c r="AA21" s="8">
        <f t="shared" ref="AA21" si="37">AA17*(1-AA19)-AA18+AA20</f>
        <v>10536</v>
      </c>
      <c r="AB21" s="8">
        <f t="shared" ref="AB21" si="38">AB17*(1-AB19)-AB18+AB20</f>
        <v>10536</v>
      </c>
      <c r="AC21" s="8">
        <f t="shared" ref="AC21" si="39">AC17*(1-AC19)-AC18+AC20</f>
        <v>10536</v>
      </c>
      <c r="AD21" s="8">
        <f t="shared" ref="AD21" si="40">AD17*(1-AD19)-AD18+AD20</f>
        <v>10536</v>
      </c>
      <c r="AE21" s="8">
        <f t="shared" ref="AE21" si="41">AE17*(1-AE19)-AE18+AE20</f>
        <v>10536</v>
      </c>
      <c r="AF21" s="8">
        <f t="shared" ref="AF21" si="42">AF17*(1-AF19)-AF18+AF20</f>
        <v>10536</v>
      </c>
      <c r="AG21" s="8">
        <f t="shared" ref="AG21" si="43">AG17*(1-AG19)-AG18+AG20</f>
        <v>10536</v>
      </c>
      <c r="AH21" s="8">
        <f t="shared" ref="AH21" si="44">AH17*(1-AH19)-AH18+AH20</f>
        <v>10536</v>
      </c>
      <c r="AI21" s="8">
        <f t="shared" ref="AI21" si="45">AI17*(1-AI19)-AI18+AI20</f>
        <v>10536</v>
      </c>
      <c r="AK21" s="16" t="str">
        <f t="shared" si="16"/>
        <v>Jää sijoitettavaksi</v>
      </c>
      <c r="AL21" s="17">
        <f>(AL17*(1-AL19))-AL18+AL20</f>
        <v>15828</v>
      </c>
      <c r="AM21" s="17">
        <f t="shared" ref="AM21:BO21" si="46">(AM17*(1-AM19))-AM18+AM20</f>
        <v>15828</v>
      </c>
      <c r="AN21" s="17">
        <f t="shared" si="46"/>
        <v>15828</v>
      </c>
      <c r="AO21" s="17">
        <f t="shared" si="46"/>
        <v>15828</v>
      </c>
      <c r="AP21" s="17">
        <f t="shared" si="46"/>
        <v>15828</v>
      </c>
      <c r="AQ21" s="17">
        <f t="shared" si="46"/>
        <v>15828</v>
      </c>
      <c r="AR21" s="17">
        <f t="shared" si="46"/>
        <v>15828</v>
      </c>
      <c r="AS21" s="17">
        <f t="shared" si="46"/>
        <v>15828</v>
      </c>
      <c r="AT21" s="17">
        <f t="shared" si="46"/>
        <v>15828</v>
      </c>
      <c r="AU21" s="17">
        <f t="shared" si="46"/>
        <v>15828</v>
      </c>
      <c r="AV21" s="17">
        <f t="shared" si="46"/>
        <v>15828</v>
      </c>
      <c r="AW21" s="17">
        <f t="shared" si="46"/>
        <v>15828</v>
      </c>
      <c r="AX21" s="17">
        <f t="shared" si="46"/>
        <v>15828</v>
      </c>
      <c r="AY21" s="17">
        <f t="shared" si="46"/>
        <v>15828</v>
      </c>
      <c r="AZ21" s="17">
        <f t="shared" si="46"/>
        <v>15828</v>
      </c>
      <c r="BA21" s="17">
        <f t="shared" si="46"/>
        <v>15828</v>
      </c>
      <c r="BB21" s="17">
        <f t="shared" si="46"/>
        <v>15828</v>
      </c>
      <c r="BC21" s="17">
        <f t="shared" si="46"/>
        <v>15828</v>
      </c>
      <c r="BD21" s="17">
        <f t="shared" si="46"/>
        <v>15828</v>
      </c>
      <c r="BE21" s="17">
        <f t="shared" si="46"/>
        <v>15828</v>
      </c>
      <c r="BF21" s="17">
        <f t="shared" si="46"/>
        <v>15828</v>
      </c>
      <c r="BG21" s="17">
        <f t="shared" si="46"/>
        <v>15828</v>
      </c>
      <c r="BH21" s="17">
        <f t="shared" si="46"/>
        <v>15828</v>
      </c>
      <c r="BI21" s="17">
        <f t="shared" si="46"/>
        <v>15828</v>
      </c>
      <c r="BJ21" s="17">
        <f t="shared" si="46"/>
        <v>15828</v>
      </c>
      <c r="BK21" s="17">
        <f t="shared" si="46"/>
        <v>15828</v>
      </c>
      <c r="BL21" s="17">
        <f t="shared" si="46"/>
        <v>15828</v>
      </c>
      <c r="BM21" s="17">
        <f t="shared" si="46"/>
        <v>15828</v>
      </c>
      <c r="BN21" s="17">
        <f t="shared" si="46"/>
        <v>15828</v>
      </c>
      <c r="BO21" s="17">
        <f t="shared" si="46"/>
        <v>15828</v>
      </c>
    </row>
    <row r="22" spans="1:67" s="7" customFormat="1" x14ac:dyDescent="0.3">
      <c r="A22" s="29"/>
      <c r="B22" s="55"/>
      <c r="C22" s="56"/>
      <c r="D22" s="57"/>
      <c r="E22" s="7" t="s">
        <v>16</v>
      </c>
      <c r="F22" s="8">
        <f>F21</f>
        <v>10536</v>
      </c>
      <c r="G22" s="8">
        <f>G21+F24</f>
        <v>21914.879999999997</v>
      </c>
      <c r="H22" s="8">
        <f t="shared" ref="H22:AI22" si="47">H21+G24</f>
        <v>34204.070399999997</v>
      </c>
      <c r="I22" s="8">
        <f t="shared" si="47"/>
        <v>47476.396031999997</v>
      </c>
      <c r="J22" s="8">
        <f t="shared" si="47"/>
        <v>61810.507714559993</v>
      </c>
      <c r="K22" s="8">
        <f t="shared" si="47"/>
        <v>77291.348331724788</v>
      </c>
      <c r="L22" s="8">
        <f t="shared" si="47"/>
        <v>94010.656198262775</v>
      </c>
      <c r="M22" s="8">
        <f t="shared" si="47"/>
        <v>112067.5086941238</v>
      </c>
      <c r="N22" s="8">
        <f t="shared" si="47"/>
        <v>131568.90938965371</v>
      </c>
      <c r="O22" s="8">
        <f t="shared" si="47"/>
        <v>152630.42214082601</v>
      </c>
      <c r="P22" s="8">
        <f t="shared" si="47"/>
        <v>175376.85591209208</v>
      </c>
      <c r="Q22" s="8">
        <f t="shared" si="47"/>
        <v>199943.00438505944</v>
      </c>
      <c r="R22" s="8">
        <f t="shared" si="47"/>
        <v>226474.44473586421</v>
      </c>
      <c r="S22" s="8">
        <f t="shared" si="47"/>
        <v>255128.40031473333</v>
      </c>
      <c r="T22" s="8">
        <f t="shared" si="47"/>
        <v>286074.67233991198</v>
      </c>
      <c r="U22" s="8">
        <f t="shared" si="47"/>
        <v>319496.64612710493</v>
      </c>
      <c r="V22" s="8">
        <f t="shared" si="47"/>
        <v>355592.37781727331</v>
      </c>
      <c r="W22" s="8">
        <f t="shared" si="47"/>
        <v>394575.7680426552</v>
      </c>
      <c r="X22" s="8">
        <f t="shared" si="47"/>
        <v>436677.82948606764</v>
      </c>
      <c r="Y22" s="8">
        <f t="shared" si="47"/>
        <v>482148.05584495305</v>
      </c>
      <c r="Z22" s="8">
        <f t="shared" si="47"/>
        <v>531255.90031254932</v>
      </c>
      <c r="AA22" s="8">
        <f t="shared" si="47"/>
        <v>584292.3723375533</v>
      </c>
      <c r="AB22" s="8">
        <f t="shared" si="47"/>
        <v>641571.76212455751</v>
      </c>
      <c r="AC22" s="8">
        <f t="shared" si="47"/>
        <v>703433.50309452217</v>
      </c>
      <c r="AD22" s="8">
        <f t="shared" si="47"/>
        <v>770244.18334208394</v>
      </c>
      <c r="AE22" s="8">
        <f t="shared" si="47"/>
        <v>842399.71800945071</v>
      </c>
      <c r="AF22" s="8">
        <f t="shared" si="47"/>
        <v>920327.69545020675</v>
      </c>
      <c r="AG22" s="8">
        <f t="shared" si="47"/>
        <v>1004489.9110862233</v>
      </c>
      <c r="AH22" s="8">
        <f t="shared" si="47"/>
        <v>1095385.1039731211</v>
      </c>
      <c r="AI22" s="8">
        <f t="shared" si="47"/>
        <v>1193551.9122909708</v>
      </c>
      <c r="AK22" s="16" t="str">
        <f t="shared" si="16"/>
        <v>Pääoma</v>
      </c>
      <c r="AL22" s="17">
        <f>AL21</f>
        <v>15828</v>
      </c>
      <c r="AM22" s="17">
        <f>AM21+AL24</f>
        <v>32922.240000000005</v>
      </c>
      <c r="AN22" s="17">
        <f t="shared" ref="AN22:AU22" si="48">AM21+AM22+AM23</f>
        <v>51384.019200000002</v>
      </c>
      <c r="AO22" s="17">
        <f t="shared" si="48"/>
        <v>71322.740736000007</v>
      </c>
      <c r="AP22" s="17">
        <f t="shared" si="48"/>
        <v>92856.559994880008</v>
      </c>
      <c r="AQ22" s="17">
        <f t="shared" si="48"/>
        <v>116113.08479447041</v>
      </c>
      <c r="AR22" s="17">
        <f t="shared" si="48"/>
        <v>141230.13157802803</v>
      </c>
      <c r="AS22" s="17">
        <f t="shared" si="48"/>
        <v>168356.54210427028</v>
      </c>
      <c r="AT22" s="17">
        <f t="shared" si="48"/>
        <v>197653.0654726119</v>
      </c>
      <c r="AU22" s="17">
        <f t="shared" si="48"/>
        <v>229293.31071042086</v>
      </c>
      <c r="AV22" s="17">
        <f t="shared" ref="AV22:BE22" si="49">AU21+AU22+AU23</f>
        <v>263464.77556725452</v>
      </c>
      <c r="AW22" s="17">
        <f t="shared" si="49"/>
        <v>300369.95761263487</v>
      </c>
      <c r="AX22" s="17">
        <f t="shared" si="49"/>
        <v>340227.55422164564</v>
      </c>
      <c r="AY22" s="17">
        <f t="shared" si="49"/>
        <v>383273.75855937728</v>
      </c>
      <c r="AZ22" s="17">
        <f t="shared" si="49"/>
        <v>429763.65924412746</v>
      </c>
      <c r="BA22" s="17">
        <f t="shared" si="49"/>
        <v>479972.75198365765</v>
      </c>
      <c r="BB22" s="17">
        <f t="shared" si="49"/>
        <v>534198.57214235025</v>
      </c>
      <c r="BC22" s="17">
        <f t="shared" si="49"/>
        <v>592762.45791373833</v>
      </c>
      <c r="BD22" s="17">
        <f t="shared" si="49"/>
        <v>656011.45454683737</v>
      </c>
      <c r="BE22" s="17">
        <f t="shared" si="49"/>
        <v>724320.37091058434</v>
      </c>
      <c r="BF22" s="17">
        <f t="shared" ref="BF22:BO22" si="50">BE21+BE22+BE23</f>
        <v>798094.0005834311</v>
      </c>
      <c r="BG22" s="17">
        <f t="shared" si="50"/>
        <v>877769.52063010563</v>
      </c>
      <c r="BH22" s="17">
        <f t="shared" si="50"/>
        <v>963819.08228051406</v>
      </c>
      <c r="BI22" s="17">
        <f t="shared" si="50"/>
        <v>1056752.6088629551</v>
      </c>
      <c r="BJ22" s="17">
        <f t="shared" si="50"/>
        <v>1157120.8175719916</v>
      </c>
      <c r="BK22" s="17">
        <f t="shared" si="50"/>
        <v>1265518.4829777509</v>
      </c>
      <c r="BL22" s="17">
        <f t="shared" si="50"/>
        <v>1382587.9616159711</v>
      </c>
      <c r="BM22" s="17">
        <f t="shared" si="50"/>
        <v>1509022.9985452488</v>
      </c>
      <c r="BN22" s="17">
        <f t="shared" si="50"/>
        <v>1645572.8384288687</v>
      </c>
      <c r="BO22" s="17">
        <f t="shared" si="50"/>
        <v>1793046.6655031783</v>
      </c>
    </row>
    <row r="23" spans="1:67" s="11" customFormat="1" x14ac:dyDescent="0.3">
      <c r="A23" s="30"/>
      <c r="B23" s="55"/>
      <c r="C23" s="56"/>
      <c r="D23" s="57"/>
      <c r="E23" s="11" t="s">
        <v>61</v>
      </c>
      <c r="F23" s="15">
        <f>F22*$F$3</f>
        <v>842.88</v>
      </c>
      <c r="G23" s="15">
        <f>G22*$F$3</f>
        <v>1753.1903999999997</v>
      </c>
      <c r="H23" s="15">
        <f t="shared" ref="H23:AI23" si="51">H22*$F$3</f>
        <v>2736.3256319999996</v>
      </c>
      <c r="I23" s="15">
        <f t="shared" si="51"/>
        <v>3798.1116825599997</v>
      </c>
      <c r="J23" s="15">
        <f t="shared" si="51"/>
        <v>4944.8406171647994</v>
      </c>
      <c r="K23" s="15">
        <f t="shared" si="51"/>
        <v>6183.3078665379835</v>
      </c>
      <c r="L23" s="15">
        <f t="shared" si="51"/>
        <v>7520.8524958610224</v>
      </c>
      <c r="M23" s="15">
        <f t="shared" si="51"/>
        <v>8965.4006955299046</v>
      </c>
      <c r="N23" s="15">
        <f t="shared" si="51"/>
        <v>10525.512751172297</v>
      </c>
      <c r="O23" s="15">
        <f t="shared" si="51"/>
        <v>12210.43377126608</v>
      </c>
      <c r="P23" s="15">
        <f t="shared" si="51"/>
        <v>14030.148472967367</v>
      </c>
      <c r="Q23" s="15">
        <f t="shared" si="51"/>
        <v>15995.440350804756</v>
      </c>
      <c r="R23" s="15">
        <f t="shared" si="51"/>
        <v>18117.955578869136</v>
      </c>
      <c r="S23" s="15">
        <f t="shared" si="51"/>
        <v>20410.272025178667</v>
      </c>
      <c r="T23" s="15">
        <f t="shared" si="51"/>
        <v>22885.973787192957</v>
      </c>
      <c r="U23" s="15">
        <f t="shared" si="51"/>
        <v>25559.731690168395</v>
      </c>
      <c r="V23" s="15">
        <f t="shared" si="51"/>
        <v>28447.390225381867</v>
      </c>
      <c r="W23" s="15">
        <f t="shared" si="51"/>
        <v>31566.061443412418</v>
      </c>
      <c r="X23" s="15">
        <f t="shared" si="51"/>
        <v>34934.226358885411</v>
      </c>
      <c r="Y23" s="15">
        <f t="shared" si="51"/>
        <v>38571.844467596246</v>
      </c>
      <c r="Z23" s="15">
        <f t="shared" si="51"/>
        <v>42500.472025003946</v>
      </c>
      <c r="AA23" s="15">
        <f t="shared" si="51"/>
        <v>46743.389787004264</v>
      </c>
      <c r="AB23" s="15">
        <f t="shared" si="51"/>
        <v>51325.740969964601</v>
      </c>
      <c r="AC23" s="15">
        <f t="shared" si="51"/>
        <v>56274.680247561773</v>
      </c>
      <c r="AD23" s="15">
        <f t="shared" si="51"/>
        <v>61619.534667366715</v>
      </c>
      <c r="AE23" s="15">
        <f t="shared" si="51"/>
        <v>67391.977440756062</v>
      </c>
      <c r="AF23" s="15">
        <f t="shared" si="51"/>
        <v>73626.215636016539</v>
      </c>
      <c r="AG23" s="15">
        <f t="shared" si="51"/>
        <v>80359.192886897872</v>
      </c>
      <c r="AH23" s="15">
        <f t="shared" si="51"/>
        <v>87630.808317849689</v>
      </c>
      <c r="AI23" s="15">
        <f t="shared" si="51"/>
        <v>95484.152983277672</v>
      </c>
      <c r="AK23" s="16" t="str">
        <f t="shared" si="16"/>
        <v>Vuotuinen tuotto</v>
      </c>
      <c r="AL23" s="20">
        <f>AL22*$F$3</f>
        <v>1266.24</v>
      </c>
      <c r="AM23" s="20">
        <f>AM22*$F$3</f>
        <v>2633.7792000000004</v>
      </c>
      <c r="AN23" s="20">
        <f t="shared" ref="AN23:AU23" si="52">AN22*$F$3</f>
        <v>4110.721536</v>
      </c>
      <c r="AO23" s="20">
        <f t="shared" si="52"/>
        <v>5705.8192588800002</v>
      </c>
      <c r="AP23" s="20">
        <f t="shared" si="52"/>
        <v>7428.524799590401</v>
      </c>
      <c r="AQ23" s="20">
        <f t="shared" si="52"/>
        <v>9289.0467835576328</v>
      </c>
      <c r="AR23" s="20">
        <f t="shared" si="52"/>
        <v>11298.410526242242</v>
      </c>
      <c r="AS23" s="20">
        <f t="shared" si="52"/>
        <v>13468.523368341623</v>
      </c>
      <c r="AT23" s="20">
        <f t="shared" si="52"/>
        <v>15812.245237808953</v>
      </c>
      <c r="AU23" s="20">
        <f t="shared" si="52"/>
        <v>18343.464856833671</v>
      </c>
      <c r="AV23" s="20">
        <f t="shared" ref="AV23" si="53">AV22*$F$3</f>
        <v>21077.182045380363</v>
      </c>
      <c r="AW23" s="20">
        <f t="shared" ref="AW23" si="54">AW22*$F$3</f>
        <v>24029.59660901079</v>
      </c>
      <c r="AX23" s="20">
        <f t="shared" ref="AX23" si="55">AX22*$F$3</f>
        <v>27218.204337731651</v>
      </c>
      <c r="AY23" s="20">
        <f t="shared" ref="AY23" si="56">AY22*$F$3</f>
        <v>30661.900684750184</v>
      </c>
      <c r="AZ23" s="20">
        <f t="shared" ref="AZ23" si="57">AZ22*$F$3</f>
        <v>34381.092739530199</v>
      </c>
      <c r="BA23" s="20">
        <f t="shared" ref="BA23" si="58">BA22*$F$3</f>
        <v>38397.820158692615</v>
      </c>
      <c r="BB23" s="20">
        <f t="shared" ref="BB23" si="59">BB22*$F$3</f>
        <v>42735.885771388021</v>
      </c>
      <c r="BC23" s="20">
        <f t="shared" ref="BC23" si="60">BC22*$F$3</f>
        <v>47420.996633099065</v>
      </c>
      <c r="BD23" s="20">
        <f t="shared" ref="BD23" si="61">BD22*$F$3</f>
        <v>52480.91636374699</v>
      </c>
      <c r="BE23" s="20">
        <f t="shared" ref="BE23" si="62">BE22*$F$3</f>
        <v>57945.62967284675</v>
      </c>
      <c r="BF23" s="20">
        <f t="shared" ref="BF23" si="63">BF22*$F$3</f>
        <v>63847.520046674486</v>
      </c>
      <c r="BG23" s="20">
        <f t="shared" ref="BG23" si="64">BG22*$F$3</f>
        <v>70221.561650408446</v>
      </c>
      <c r="BH23" s="20">
        <f t="shared" ref="BH23" si="65">BH22*$F$3</f>
        <v>77105.526582441133</v>
      </c>
      <c r="BI23" s="20">
        <f t="shared" ref="BI23" si="66">BI22*$F$3</f>
        <v>84540.208709036408</v>
      </c>
      <c r="BJ23" s="20">
        <f t="shared" ref="BJ23" si="67">BJ22*$F$3</f>
        <v>92569.665405759326</v>
      </c>
      <c r="BK23" s="20">
        <f t="shared" ref="BK23" si="68">BK22*$F$3</f>
        <v>101241.47863822008</v>
      </c>
      <c r="BL23" s="20">
        <f t="shared" ref="BL23" si="69">BL22*$F$3</f>
        <v>110607.03692927769</v>
      </c>
      <c r="BM23" s="20">
        <f t="shared" ref="BM23" si="70">BM22*$F$3</f>
        <v>120721.8398836199</v>
      </c>
      <c r="BN23" s="20">
        <f t="shared" ref="BN23" si="71">BN22*$F$3</f>
        <v>131645.82707430949</v>
      </c>
      <c r="BO23" s="20">
        <f t="shared" ref="BO23" si="72">BO22*$F$3</f>
        <v>143443.73324025425</v>
      </c>
    </row>
    <row r="24" spans="1:67" s="7" customFormat="1" x14ac:dyDescent="0.3">
      <c r="A24" s="29"/>
      <c r="B24" s="58"/>
      <c r="C24" s="59"/>
      <c r="D24" s="60"/>
      <c r="E24" s="7" t="s">
        <v>39</v>
      </c>
      <c r="F24" s="10">
        <f>F22+F23</f>
        <v>11378.88</v>
      </c>
      <c r="G24" s="10">
        <f>G22+G23</f>
        <v>23668.070399999997</v>
      </c>
      <c r="H24" s="10">
        <f t="shared" ref="H24:AI24" si="73">H22+H23</f>
        <v>36940.396031999997</v>
      </c>
      <c r="I24" s="10">
        <f t="shared" si="73"/>
        <v>51274.507714559993</v>
      </c>
      <c r="J24" s="10">
        <f t="shared" si="73"/>
        <v>66755.348331724788</v>
      </c>
      <c r="K24" s="10">
        <f t="shared" si="73"/>
        <v>83474.656198262775</v>
      </c>
      <c r="L24" s="10">
        <f t="shared" si="73"/>
        <v>101531.5086941238</v>
      </c>
      <c r="M24" s="10">
        <f t="shared" si="73"/>
        <v>121032.90938965371</v>
      </c>
      <c r="N24" s="10">
        <f t="shared" si="73"/>
        <v>142094.42214082601</v>
      </c>
      <c r="O24" s="10">
        <f t="shared" si="73"/>
        <v>164840.85591209208</v>
      </c>
      <c r="P24" s="10">
        <f t="shared" si="73"/>
        <v>189407.00438505944</v>
      </c>
      <c r="Q24" s="10">
        <f t="shared" si="73"/>
        <v>215938.44473586421</v>
      </c>
      <c r="R24" s="10">
        <f t="shared" si="73"/>
        <v>244592.40031473333</v>
      </c>
      <c r="S24" s="10">
        <f t="shared" si="73"/>
        <v>275538.67233991198</v>
      </c>
      <c r="T24" s="10">
        <f t="shared" si="73"/>
        <v>308960.64612710493</v>
      </c>
      <c r="U24" s="10">
        <f t="shared" si="73"/>
        <v>345056.37781727331</v>
      </c>
      <c r="V24" s="10">
        <f t="shared" si="73"/>
        <v>384039.7680426552</v>
      </c>
      <c r="W24" s="10">
        <f t="shared" si="73"/>
        <v>426141.82948606764</v>
      </c>
      <c r="X24" s="10">
        <f t="shared" si="73"/>
        <v>471612.05584495305</v>
      </c>
      <c r="Y24" s="10">
        <f t="shared" si="73"/>
        <v>520719.90031254932</v>
      </c>
      <c r="Z24" s="10">
        <f t="shared" si="73"/>
        <v>573756.3723375533</v>
      </c>
      <c r="AA24" s="10">
        <f t="shared" si="73"/>
        <v>631035.76212455751</v>
      </c>
      <c r="AB24" s="10">
        <f t="shared" si="73"/>
        <v>692897.50309452217</v>
      </c>
      <c r="AC24" s="10">
        <f t="shared" si="73"/>
        <v>759708.18334208394</v>
      </c>
      <c r="AD24" s="10">
        <f t="shared" si="73"/>
        <v>831863.71800945071</v>
      </c>
      <c r="AE24" s="10">
        <f t="shared" si="73"/>
        <v>909791.69545020675</v>
      </c>
      <c r="AF24" s="10">
        <f t="shared" si="73"/>
        <v>993953.91108622332</v>
      </c>
      <c r="AG24" s="10">
        <f t="shared" si="73"/>
        <v>1084849.1039731211</v>
      </c>
      <c r="AH24" s="10">
        <f t="shared" si="73"/>
        <v>1183015.9122909708</v>
      </c>
      <c r="AI24" s="10">
        <f t="shared" si="73"/>
        <v>1289036.0652742484</v>
      </c>
      <c r="AK24" s="39" t="s">
        <v>39</v>
      </c>
      <c r="AL24" s="21">
        <f>AL22+AL23</f>
        <v>17094.240000000002</v>
      </c>
      <c r="AM24" s="21">
        <f>AM22+AM23</f>
        <v>35556.019200000002</v>
      </c>
      <c r="AN24" s="21">
        <f t="shared" ref="AN24:BO24" si="74">AN22+AN23</f>
        <v>55494.740736</v>
      </c>
      <c r="AO24" s="21">
        <f t="shared" si="74"/>
        <v>77028.559994880008</v>
      </c>
      <c r="AP24" s="21">
        <f t="shared" si="74"/>
        <v>100285.08479447041</v>
      </c>
      <c r="AQ24" s="21">
        <f t="shared" si="74"/>
        <v>125402.13157802804</v>
      </c>
      <c r="AR24" s="21">
        <f t="shared" si="74"/>
        <v>152528.54210427028</v>
      </c>
      <c r="AS24" s="21">
        <f t="shared" si="74"/>
        <v>181825.0654726119</v>
      </c>
      <c r="AT24" s="21">
        <f t="shared" si="74"/>
        <v>213465.31071042086</v>
      </c>
      <c r="AU24" s="21">
        <f t="shared" si="74"/>
        <v>247636.77556725452</v>
      </c>
      <c r="AV24" s="21">
        <f t="shared" si="74"/>
        <v>284541.95761263487</v>
      </c>
      <c r="AW24" s="21">
        <f t="shared" si="74"/>
        <v>324399.55422164564</v>
      </c>
      <c r="AX24" s="21">
        <f t="shared" si="74"/>
        <v>367445.75855937728</v>
      </c>
      <c r="AY24" s="21">
        <f t="shared" si="74"/>
        <v>413935.65924412746</v>
      </c>
      <c r="AZ24" s="21">
        <f t="shared" si="74"/>
        <v>464144.75198365765</v>
      </c>
      <c r="BA24" s="21">
        <f t="shared" si="74"/>
        <v>518370.57214235025</v>
      </c>
      <c r="BB24" s="21">
        <f t="shared" si="74"/>
        <v>576934.45791373833</v>
      </c>
      <c r="BC24" s="21">
        <f t="shared" si="74"/>
        <v>640183.45454683737</v>
      </c>
      <c r="BD24" s="21">
        <f t="shared" si="74"/>
        <v>708492.37091058434</v>
      </c>
      <c r="BE24" s="21">
        <f t="shared" si="74"/>
        <v>782266.0005834311</v>
      </c>
      <c r="BF24" s="21">
        <f t="shared" si="74"/>
        <v>861941.52063010563</v>
      </c>
      <c r="BG24" s="21">
        <f t="shared" si="74"/>
        <v>947991.08228051406</v>
      </c>
      <c r="BH24" s="21">
        <f t="shared" si="74"/>
        <v>1040924.6088629552</v>
      </c>
      <c r="BI24" s="21">
        <f t="shared" si="74"/>
        <v>1141292.8175719916</v>
      </c>
      <c r="BJ24" s="21">
        <f t="shared" si="74"/>
        <v>1249690.4829777509</v>
      </c>
      <c r="BK24" s="21">
        <f t="shared" si="74"/>
        <v>1366759.9616159711</v>
      </c>
      <c r="BL24" s="21">
        <f t="shared" si="74"/>
        <v>1493194.9985452488</v>
      </c>
      <c r="BM24" s="21">
        <f t="shared" si="74"/>
        <v>1629744.8384288687</v>
      </c>
      <c r="BN24" s="21">
        <f t="shared" si="74"/>
        <v>1777218.6655031783</v>
      </c>
      <c r="BO24" s="21">
        <f t="shared" si="74"/>
        <v>1936490.3987434325</v>
      </c>
    </row>
    <row r="25" spans="1:67" x14ac:dyDescent="0.3">
      <c r="B25" s="32"/>
      <c r="C25" s="32"/>
      <c r="D25" s="32"/>
      <c r="E25" t="s">
        <v>45</v>
      </c>
      <c r="F25" s="2">
        <f t="shared" ref="F25:AI25" si="75">F24-AL24</f>
        <v>-5715.3600000000024</v>
      </c>
      <c r="G25" s="2">
        <f t="shared" si="75"/>
        <v>-11887.948800000006</v>
      </c>
      <c r="H25" s="2">
        <f t="shared" si="75"/>
        <v>-18554.344704000003</v>
      </c>
      <c r="I25" s="2">
        <f t="shared" si="75"/>
        <v>-25754.052280320015</v>
      </c>
      <c r="J25" s="2">
        <f t="shared" si="75"/>
        <v>-33529.736462745626</v>
      </c>
      <c r="K25" s="2">
        <f t="shared" si="75"/>
        <v>-41927.475379765267</v>
      </c>
      <c r="L25" s="2">
        <f t="shared" si="75"/>
        <v>-50997.033410146483</v>
      </c>
      <c r="M25" s="2">
        <f t="shared" si="75"/>
        <v>-60792.156082958187</v>
      </c>
      <c r="N25" s="2">
        <f t="shared" si="75"/>
        <v>-71370.888569594856</v>
      </c>
      <c r="O25" s="2">
        <f t="shared" si="75"/>
        <v>-82795.919655162434</v>
      </c>
      <c r="P25" s="2">
        <f t="shared" si="75"/>
        <v>-95134.953227575432</v>
      </c>
      <c r="Q25" s="2">
        <f t="shared" si="75"/>
        <v>-108461.10948578143</v>
      </c>
      <c r="R25" s="2">
        <f t="shared" si="75"/>
        <v>-122853.35824464395</v>
      </c>
      <c r="S25" s="2">
        <f t="shared" si="75"/>
        <v>-138396.98690421548</v>
      </c>
      <c r="T25" s="2">
        <f t="shared" si="75"/>
        <v>-155184.10585655272</v>
      </c>
      <c r="U25" s="2">
        <f t="shared" si="75"/>
        <v>-173314.19432507694</v>
      </c>
      <c r="V25" s="2">
        <f t="shared" si="75"/>
        <v>-192894.68987108313</v>
      </c>
      <c r="W25" s="2">
        <f t="shared" si="75"/>
        <v>-214041.62506076973</v>
      </c>
      <c r="X25" s="2">
        <f t="shared" si="75"/>
        <v>-236880.31506563129</v>
      </c>
      <c r="Y25" s="2">
        <f t="shared" si="75"/>
        <v>-261546.10027088178</v>
      </c>
      <c r="Z25" s="2">
        <f t="shared" si="75"/>
        <v>-288185.14829255233</v>
      </c>
      <c r="AA25" s="2">
        <f t="shared" si="75"/>
        <v>-316955.32015595655</v>
      </c>
      <c r="AB25" s="2">
        <f t="shared" si="75"/>
        <v>-348027.10576843307</v>
      </c>
      <c r="AC25" s="2">
        <f t="shared" si="75"/>
        <v>-381584.63422990765</v>
      </c>
      <c r="AD25" s="2">
        <f t="shared" si="75"/>
        <v>-417826.76496830024</v>
      </c>
      <c r="AE25" s="2">
        <f t="shared" si="75"/>
        <v>-456968.2661657643</v>
      </c>
      <c r="AF25" s="2">
        <f t="shared" si="75"/>
        <v>-499241.08745902544</v>
      </c>
      <c r="AG25" s="2">
        <f t="shared" si="75"/>
        <v>-544895.73445574753</v>
      </c>
      <c r="AH25" s="2">
        <f t="shared" si="75"/>
        <v>-594202.75321220746</v>
      </c>
      <c r="AI25" s="2">
        <f t="shared" si="75"/>
        <v>-647454.33346918412</v>
      </c>
      <c r="AL25" s="2">
        <f>AL24-F24</f>
        <v>5715.3600000000024</v>
      </c>
      <c r="AM25" s="2">
        <f t="shared" ref="AM25" si="76">AM24-G24</f>
        <v>11887.948800000006</v>
      </c>
      <c r="AN25" s="2">
        <f t="shared" ref="AN25" si="77">AN24-H24</f>
        <v>18554.344704000003</v>
      </c>
      <c r="AO25" s="2">
        <f t="shared" ref="AO25" si="78">AO24-I24</f>
        <v>25754.052280320015</v>
      </c>
      <c r="AP25" s="2">
        <f t="shared" ref="AP25" si="79">AP24-J24</f>
        <v>33529.736462745626</v>
      </c>
      <c r="AQ25" s="2">
        <f t="shared" ref="AQ25" si="80">AQ24-K24</f>
        <v>41927.475379765267</v>
      </c>
      <c r="AR25" s="2">
        <f t="shared" ref="AR25" si="81">AR24-L24</f>
        <v>50997.033410146483</v>
      </c>
      <c r="AS25" s="2">
        <f t="shared" ref="AS25" si="82">AS24-M24</f>
        <v>60792.156082958187</v>
      </c>
      <c r="AT25" s="2">
        <f t="shared" ref="AT25" si="83">AT24-N24</f>
        <v>71370.888569594856</v>
      </c>
      <c r="AU25" s="2">
        <f t="shared" ref="AU25" si="84">AU24-O24</f>
        <v>82795.919655162434</v>
      </c>
      <c r="AV25" s="2">
        <f t="shared" ref="AV25" si="85">AV24-P24</f>
        <v>95134.953227575432</v>
      </c>
      <c r="AW25" s="2">
        <f t="shared" ref="AW25" si="86">AW24-Q24</f>
        <v>108461.10948578143</v>
      </c>
      <c r="AX25" s="2">
        <f t="shared" ref="AX25" si="87">AX24-R24</f>
        <v>122853.35824464395</v>
      </c>
      <c r="AY25" s="2">
        <f t="shared" ref="AY25" si="88">AY24-S24</f>
        <v>138396.98690421548</v>
      </c>
      <c r="AZ25" s="2">
        <f t="shared" ref="AZ25" si="89">AZ24-T24</f>
        <v>155184.10585655272</v>
      </c>
      <c r="BA25" s="2">
        <f t="shared" ref="BA25" si="90">BA24-U24</f>
        <v>173314.19432507694</v>
      </c>
      <c r="BB25" s="2">
        <f t="shared" ref="BB25" si="91">BB24-V24</f>
        <v>192894.68987108313</v>
      </c>
      <c r="BC25" s="2">
        <f t="shared" ref="BC25" si="92">BC24-W24</f>
        <v>214041.62506076973</v>
      </c>
      <c r="BD25" s="2">
        <f t="shared" ref="BD25" si="93">BD24-X24</f>
        <v>236880.31506563129</v>
      </c>
      <c r="BE25" s="2">
        <f t="shared" ref="BE25" si="94">BE24-Y24</f>
        <v>261546.10027088178</v>
      </c>
      <c r="BF25" s="2">
        <f t="shared" ref="BF25" si="95">BF24-Z24</f>
        <v>288185.14829255233</v>
      </c>
      <c r="BG25" s="2">
        <f t="shared" ref="BG25" si="96">BG24-AA24</f>
        <v>316955.32015595655</v>
      </c>
      <c r="BH25" s="2">
        <f t="shared" ref="BH25" si="97">BH24-AB24</f>
        <v>348027.10576843307</v>
      </c>
      <c r="BI25" s="2">
        <f t="shared" ref="BI25" si="98">BI24-AC24</f>
        <v>381584.63422990765</v>
      </c>
      <c r="BJ25" s="2">
        <f t="shared" ref="BJ25" si="99">BJ24-AD24</f>
        <v>417826.76496830024</v>
      </c>
      <c r="BK25" s="2">
        <f t="shared" ref="BK25" si="100">BK24-AE24</f>
        <v>456968.2661657643</v>
      </c>
      <c r="BL25" s="2">
        <f t="shared" ref="BL25" si="101">BL24-AF24</f>
        <v>499241.08745902544</v>
      </c>
      <c r="BM25" s="2">
        <f t="shared" ref="BM25" si="102">BM24-AG24</f>
        <v>544895.73445574753</v>
      </c>
      <c r="BN25" s="2">
        <f t="shared" ref="BN25" si="103">BN24-AH24</f>
        <v>594202.75321220746</v>
      </c>
      <c r="BO25" s="2">
        <f t="shared" ref="BO25" si="104">BO24-AI24</f>
        <v>647454.33346918412</v>
      </c>
    </row>
    <row r="26" spans="1:67" s="35" customFormat="1" x14ac:dyDescent="0.3">
      <c r="E26" s="35" t="s">
        <v>58</v>
      </c>
    </row>
    <row r="27" spans="1:67" s="6" customFormat="1" ht="14.4" customHeight="1" x14ac:dyDescent="0.3">
      <c r="A27" s="28"/>
      <c r="B27" s="41" t="s">
        <v>50</v>
      </c>
      <c r="C27" s="42"/>
      <c r="D27" s="43"/>
      <c r="E27" s="8" t="s">
        <v>17</v>
      </c>
      <c r="F27" s="8">
        <f t="shared" ref="F27:AI27" si="105">F15</f>
        <v>8208</v>
      </c>
      <c r="G27" s="8">
        <f t="shared" si="105"/>
        <v>17375.04</v>
      </c>
      <c r="H27" s="8">
        <f t="shared" si="105"/>
        <v>27275.443200000002</v>
      </c>
      <c r="I27" s="8">
        <f t="shared" si="105"/>
        <v>37967.878656000001</v>
      </c>
      <c r="J27" s="8">
        <f t="shared" si="105"/>
        <v>49515.708948480002</v>
      </c>
      <c r="K27" s="8">
        <f t="shared" si="105"/>
        <v>61987.365664358404</v>
      </c>
      <c r="L27" s="8">
        <f t="shared" si="105"/>
        <v>75456.754917507074</v>
      </c>
      <c r="M27" s="8">
        <f t="shared" si="105"/>
        <v>90003.695310907642</v>
      </c>
      <c r="N27" s="8">
        <f t="shared" si="105"/>
        <v>105714.39093578025</v>
      </c>
      <c r="O27" s="8">
        <f t="shared" si="105"/>
        <v>122681.94221064266</v>
      </c>
      <c r="P27" s="8">
        <f t="shared" si="105"/>
        <v>141006.89758749408</v>
      </c>
      <c r="Q27" s="8">
        <f t="shared" si="105"/>
        <v>160797.84939449362</v>
      </c>
      <c r="R27" s="8">
        <f t="shared" si="105"/>
        <v>182172.07734605312</v>
      </c>
      <c r="S27" s="8">
        <f t="shared" si="105"/>
        <v>205256.24353373738</v>
      </c>
      <c r="T27" s="8">
        <f t="shared" si="105"/>
        <v>230187.14301643637</v>
      </c>
      <c r="U27" s="8">
        <f t="shared" si="105"/>
        <v>257112.51445775127</v>
      </c>
      <c r="V27" s="8">
        <f t="shared" si="105"/>
        <v>286191.91561437142</v>
      </c>
      <c r="W27" s="8">
        <f t="shared" si="105"/>
        <v>317597.66886352113</v>
      </c>
      <c r="X27" s="8">
        <f t="shared" si="105"/>
        <v>351515.88237260282</v>
      </c>
      <c r="Y27" s="8">
        <f t="shared" si="105"/>
        <v>388147.55296241102</v>
      </c>
      <c r="Z27" s="8">
        <f t="shared" si="105"/>
        <v>427709.75719940389</v>
      </c>
      <c r="AA27" s="8">
        <f t="shared" si="105"/>
        <v>470436.93777535623</v>
      </c>
      <c r="AB27" s="8">
        <f t="shared" si="105"/>
        <v>516582.29279738473</v>
      </c>
      <c r="AC27" s="8">
        <f t="shared" si="105"/>
        <v>566419.27622117556</v>
      </c>
      <c r="AD27" s="8">
        <f t="shared" si="105"/>
        <v>620243.21831886959</v>
      </c>
      <c r="AE27" s="8">
        <f t="shared" si="105"/>
        <v>678373.07578437915</v>
      </c>
      <c r="AF27" s="8">
        <f t="shared" si="105"/>
        <v>741153.3218471295</v>
      </c>
      <c r="AG27" s="8">
        <f t="shared" si="105"/>
        <v>808955.98759489984</v>
      </c>
      <c r="AH27" s="8">
        <f t="shared" si="105"/>
        <v>882182.86660249182</v>
      </c>
      <c r="AI27" s="8">
        <f t="shared" si="105"/>
        <v>961267.89593069116</v>
      </c>
      <c r="AK27" s="17" t="s">
        <v>18</v>
      </c>
      <c r="AL27" s="17">
        <f t="shared" ref="AL27:BO27" si="106">AL24</f>
        <v>17094.240000000002</v>
      </c>
      <c r="AM27" s="17">
        <f t="shared" si="106"/>
        <v>35556.019200000002</v>
      </c>
      <c r="AN27" s="17">
        <f t="shared" si="106"/>
        <v>55494.740736</v>
      </c>
      <c r="AO27" s="17">
        <f t="shared" si="106"/>
        <v>77028.559994880008</v>
      </c>
      <c r="AP27" s="17">
        <f t="shared" si="106"/>
        <v>100285.08479447041</v>
      </c>
      <c r="AQ27" s="17">
        <f t="shared" si="106"/>
        <v>125402.13157802804</v>
      </c>
      <c r="AR27" s="17">
        <f t="shared" si="106"/>
        <v>152528.54210427028</v>
      </c>
      <c r="AS27" s="17">
        <f t="shared" si="106"/>
        <v>181825.0654726119</v>
      </c>
      <c r="AT27" s="17">
        <f t="shared" si="106"/>
        <v>213465.31071042086</v>
      </c>
      <c r="AU27" s="17">
        <f t="shared" si="106"/>
        <v>247636.77556725452</v>
      </c>
      <c r="AV27" s="17">
        <f t="shared" si="106"/>
        <v>284541.95761263487</v>
      </c>
      <c r="AW27" s="17">
        <f t="shared" si="106"/>
        <v>324399.55422164564</v>
      </c>
      <c r="AX27" s="17">
        <f t="shared" si="106"/>
        <v>367445.75855937728</v>
      </c>
      <c r="AY27" s="17">
        <f t="shared" si="106"/>
        <v>413935.65924412746</v>
      </c>
      <c r="AZ27" s="17">
        <f t="shared" si="106"/>
        <v>464144.75198365765</v>
      </c>
      <c r="BA27" s="17">
        <f t="shared" si="106"/>
        <v>518370.57214235025</v>
      </c>
      <c r="BB27" s="17">
        <f t="shared" si="106"/>
        <v>576934.45791373833</v>
      </c>
      <c r="BC27" s="17">
        <f t="shared" si="106"/>
        <v>640183.45454683737</v>
      </c>
      <c r="BD27" s="17">
        <f t="shared" si="106"/>
        <v>708492.37091058434</v>
      </c>
      <c r="BE27" s="17">
        <f t="shared" si="106"/>
        <v>782266.0005834311</v>
      </c>
      <c r="BF27" s="17">
        <f t="shared" si="106"/>
        <v>861941.52063010563</v>
      </c>
      <c r="BG27" s="17">
        <f t="shared" si="106"/>
        <v>947991.08228051406</v>
      </c>
      <c r="BH27" s="17">
        <f t="shared" si="106"/>
        <v>1040924.6088629552</v>
      </c>
      <c r="BI27" s="17">
        <f t="shared" si="106"/>
        <v>1141292.8175719916</v>
      </c>
      <c r="BJ27" s="17">
        <f t="shared" si="106"/>
        <v>1249690.4829777509</v>
      </c>
      <c r="BK27" s="17">
        <f t="shared" si="106"/>
        <v>1366759.9616159711</v>
      </c>
      <c r="BL27" s="17">
        <f t="shared" si="106"/>
        <v>1493194.9985452488</v>
      </c>
      <c r="BM27" s="17">
        <f t="shared" si="106"/>
        <v>1629744.8384288687</v>
      </c>
      <c r="BN27" s="17">
        <f t="shared" si="106"/>
        <v>1777218.6655031783</v>
      </c>
      <c r="BO27" s="17">
        <f t="shared" si="106"/>
        <v>1936490.3987434325</v>
      </c>
    </row>
    <row r="28" spans="1:67" s="6" customFormat="1" x14ac:dyDescent="0.3">
      <c r="A28" s="28"/>
      <c r="B28" s="44"/>
      <c r="C28" s="45"/>
      <c r="D28" s="46"/>
      <c r="E28" s="8" t="s">
        <v>41</v>
      </c>
      <c r="F28" s="8">
        <f t="shared" ref="F28:AI28" si="107">F24</f>
        <v>11378.88</v>
      </c>
      <c r="G28" s="8">
        <f t="shared" si="107"/>
        <v>23668.070399999997</v>
      </c>
      <c r="H28" s="8">
        <f t="shared" si="107"/>
        <v>36940.396031999997</v>
      </c>
      <c r="I28" s="8">
        <f t="shared" si="107"/>
        <v>51274.507714559993</v>
      </c>
      <c r="J28" s="8">
        <f t="shared" si="107"/>
        <v>66755.348331724788</v>
      </c>
      <c r="K28" s="8">
        <f t="shared" si="107"/>
        <v>83474.656198262775</v>
      </c>
      <c r="L28" s="8">
        <f t="shared" si="107"/>
        <v>101531.5086941238</v>
      </c>
      <c r="M28" s="8">
        <f t="shared" si="107"/>
        <v>121032.90938965371</v>
      </c>
      <c r="N28" s="8">
        <f t="shared" si="107"/>
        <v>142094.42214082601</v>
      </c>
      <c r="O28" s="8">
        <f t="shared" si="107"/>
        <v>164840.85591209208</v>
      </c>
      <c r="P28" s="8">
        <f t="shared" si="107"/>
        <v>189407.00438505944</v>
      </c>
      <c r="Q28" s="8">
        <f t="shared" si="107"/>
        <v>215938.44473586421</v>
      </c>
      <c r="R28" s="8">
        <f t="shared" si="107"/>
        <v>244592.40031473333</v>
      </c>
      <c r="S28" s="8">
        <f t="shared" si="107"/>
        <v>275538.67233991198</v>
      </c>
      <c r="T28" s="8">
        <f t="shared" si="107"/>
        <v>308960.64612710493</v>
      </c>
      <c r="U28" s="8">
        <f t="shared" si="107"/>
        <v>345056.37781727331</v>
      </c>
      <c r="V28" s="8">
        <f t="shared" si="107"/>
        <v>384039.7680426552</v>
      </c>
      <c r="W28" s="8">
        <f t="shared" si="107"/>
        <v>426141.82948606764</v>
      </c>
      <c r="X28" s="8">
        <f t="shared" si="107"/>
        <v>471612.05584495305</v>
      </c>
      <c r="Y28" s="8">
        <f t="shared" si="107"/>
        <v>520719.90031254932</v>
      </c>
      <c r="Z28" s="8">
        <f t="shared" si="107"/>
        <v>573756.3723375533</v>
      </c>
      <c r="AA28" s="8">
        <f t="shared" si="107"/>
        <v>631035.76212455751</v>
      </c>
      <c r="AB28" s="8">
        <f t="shared" si="107"/>
        <v>692897.50309452217</v>
      </c>
      <c r="AC28" s="8">
        <f t="shared" si="107"/>
        <v>759708.18334208394</v>
      </c>
      <c r="AD28" s="8">
        <f t="shared" si="107"/>
        <v>831863.71800945071</v>
      </c>
      <c r="AE28" s="8">
        <f t="shared" si="107"/>
        <v>909791.69545020675</v>
      </c>
      <c r="AF28" s="8">
        <f t="shared" si="107"/>
        <v>993953.91108622332</v>
      </c>
      <c r="AG28" s="8">
        <f t="shared" si="107"/>
        <v>1084849.1039731211</v>
      </c>
      <c r="AH28" s="8">
        <f t="shared" si="107"/>
        <v>1183015.9122909708</v>
      </c>
      <c r="AI28" s="8">
        <f t="shared" si="107"/>
        <v>1289036.0652742484</v>
      </c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</row>
    <row r="29" spans="1:67" s="26" customFormat="1" x14ac:dyDescent="0.3">
      <c r="A29" s="31"/>
      <c r="B29" s="44"/>
      <c r="C29" s="45"/>
      <c r="D29" s="46"/>
      <c r="E29" s="24" t="s">
        <v>39</v>
      </c>
      <c r="F29" s="24">
        <f>SUM(F27:F28)</f>
        <v>19586.879999999997</v>
      </c>
      <c r="G29" s="24">
        <f t="shared" ref="G29:BO29" si="108">SUM(G27:G28)</f>
        <v>41043.110399999998</v>
      </c>
      <c r="H29" s="24">
        <f t="shared" si="108"/>
        <v>64215.839231999998</v>
      </c>
      <c r="I29" s="24">
        <f t="shared" si="108"/>
        <v>89242.386370559994</v>
      </c>
      <c r="J29" s="24">
        <f t="shared" si="108"/>
        <v>116271.05728020478</v>
      </c>
      <c r="K29" s="24">
        <f t="shared" si="108"/>
        <v>145462.02186262119</v>
      </c>
      <c r="L29" s="24">
        <f t="shared" si="108"/>
        <v>176988.26361163089</v>
      </c>
      <c r="M29" s="24">
        <f t="shared" si="108"/>
        <v>211036.60470056135</v>
      </c>
      <c r="N29" s="24">
        <f t="shared" si="108"/>
        <v>247808.81307660625</v>
      </c>
      <c r="O29" s="24">
        <f t="shared" si="108"/>
        <v>287522.79812273476</v>
      </c>
      <c r="P29" s="24">
        <f t="shared" si="108"/>
        <v>330413.90197255352</v>
      </c>
      <c r="Q29" s="24">
        <f t="shared" si="108"/>
        <v>376736.2941303578</v>
      </c>
      <c r="R29" s="24">
        <f t="shared" si="108"/>
        <v>426764.47766078648</v>
      </c>
      <c r="S29" s="24">
        <f t="shared" si="108"/>
        <v>480794.91587364936</v>
      </c>
      <c r="T29" s="24">
        <f t="shared" si="108"/>
        <v>539147.78914354136</v>
      </c>
      <c r="U29" s="24">
        <f t="shared" si="108"/>
        <v>602168.89227502455</v>
      </c>
      <c r="V29" s="24">
        <f t="shared" si="108"/>
        <v>670231.68365702662</v>
      </c>
      <c r="W29" s="24">
        <f t="shared" si="108"/>
        <v>743739.49834958883</v>
      </c>
      <c r="X29" s="24">
        <f t="shared" si="108"/>
        <v>823127.93821755587</v>
      </c>
      <c r="Y29" s="24">
        <f t="shared" si="108"/>
        <v>908867.4532749604</v>
      </c>
      <c r="Z29" s="24">
        <f t="shared" si="108"/>
        <v>1001466.1295369572</v>
      </c>
      <c r="AA29" s="24">
        <f t="shared" si="108"/>
        <v>1101472.6998999137</v>
      </c>
      <c r="AB29" s="24">
        <f t="shared" si="108"/>
        <v>1209479.7958919068</v>
      </c>
      <c r="AC29" s="24">
        <f t="shared" si="108"/>
        <v>1326127.4595632595</v>
      </c>
      <c r="AD29" s="24">
        <f t="shared" si="108"/>
        <v>1452106.9363283203</v>
      </c>
      <c r="AE29" s="24">
        <f t="shared" si="108"/>
        <v>1588164.7712345859</v>
      </c>
      <c r="AF29" s="24">
        <f t="shared" si="108"/>
        <v>1735107.2329333527</v>
      </c>
      <c r="AG29" s="24">
        <f t="shared" si="108"/>
        <v>1893805.0915680211</v>
      </c>
      <c r="AH29" s="24">
        <f t="shared" si="108"/>
        <v>2065198.7788934626</v>
      </c>
      <c r="AI29" s="24">
        <f t="shared" si="108"/>
        <v>2250303.9612049395</v>
      </c>
      <c r="AJ29" s="25"/>
      <c r="AK29" s="27"/>
      <c r="AL29" s="27">
        <f t="shared" si="108"/>
        <v>17094.240000000002</v>
      </c>
      <c r="AM29" s="27">
        <f t="shared" si="108"/>
        <v>35556.019200000002</v>
      </c>
      <c r="AN29" s="27">
        <f t="shared" si="108"/>
        <v>55494.740736</v>
      </c>
      <c r="AO29" s="27">
        <f t="shared" si="108"/>
        <v>77028.559994880008</v>
      </c>
      <c r="AP29" s="27">
        <f t="shared" si="108"/>
        <v>100285.08479447041</v>
      </c>
      <c r="AQ29" s="27">
        <f t="shared" si="108"/>
        <v>125402.13157802804</v>
      </c>
      <c r="AR29" s="27">
        <f t="shared" si="108"/>
        <v>152528.54210427028</v>
      </c>
      <c r="AS29" s="27">
        <f t="shared" si="108"/>
        <v>181825.0654726119</v>
      </c>
      <c r="AT29" s="27">
        <f t="shared" si="108"/>
        <v>213465.31071042086</v>
      </c>
      <c r="AU29" s="27">
        <f t="shared" si="108"/>
        <v>247636.77556725452</v>
      </c>
      <c r="AV29" s="27">
        <f t="shared" si="108"/>
        <v>284541.95761263487</v>
      </c>
      <c r="AW29" s="27">
        <f t="shared" si="108"/>
        <v>324399.55422164564</v>
      </c>
      <c r="AX29" s="27">
        <f t="shared" si="108"/>
        <v>367445.75855937728</v>
      </c>
      <c r="AY29" s="27">
        <f t="shared" si="108"/>
        <v>413935.65924412746</v>
      </c>
      <c r="AZ29" s="27">
        <f t="shared" si="108"/>
        <v>464144.75198365765</v>
      </c>
      <c r="BA29" s="27">
        <f t="shared" si="108"/>
        <v>518370.57214235025</v>
      </c>
      <c r="BB29" s="27">
        <f t="shared" si="108"/>
        <v>576934.45791373833</v>
      </c>
      <c r="BC29" s="27">
        <f t="shared" si="108"/>
        <v>640183.45454683737</v>
      </c>
      <c r="BD29" s="27">
        <f t="shared" si="108"/>
        <v>708492.37091058434</v>
      </c>
      <c r="BE29" s="27">
        <f t="shared" si="108"/>
        <v>782266.0005834311</v>
      </c>
      <c r="BF29" s="27">
        <f t="shared" si="108"/>
        <v>861941.52063010563</v>
      </c>
      <c r="BG29" s="27">
        <f t="shared" si="108"/>
        <v>947991.08228051406</v>
      </c>
      <c r="BH29" s="27">
        <f t="shared" si="108"/>
        <v>1040924.6088629552</v>
      </c>
      <c r="BI29" s="27">
        <f t="shared" si="108"/>
        <v>1141292.8175719916</v>
      </c>
      <c r="BJ29" s="27">
        <f t="shared" si="108"/>
        <v>1249690.4829777509</v>
      </c>
      <c r="BK29" s="27">
        <f t="shared" si="108"/>
        <v>1366759.9616159711</v>
      </c>
      <c r="BL29" s="27">
        <f t="shared" si="108"/>
        <v>1493194.9985452488</v>
      </c>
      <c r="BM29" s="27">
        <f t="shared" si="108"/>
        <v>1629744.8384288687</v>
      </c>
      <c r="BN29" s="27">
        <f t="shared" si="108"/>
        <v>1777218.6655031783</v>
      </c>
      <c r="BO29" s="27">
        <f t="shared" si="108"/>
        <v>1936490.3987434325</v>
      </c>
    </row>
    <row r="30" spans="1:67" x14ac:dyDescent="0.3">
      <c r="B30" s="44"/>
      <c r="C30" s="45"/>
      <c r="D30" s="46"/>
      <c r="E30" t="s">
        <v>45</v>
      </c>
      <c r="F30" s="2">
        <f t="shared" ref="F30:AI30" si="109">F29-AL29</f>
        <v>2492.6399999999958</v>
      </c>
      <c r="G30" s="2">
        <f t="shared" si="109"/>
        <v>5487.0911999999953</v>
      </c>
      <c r="H30" s="2">
        <f t="shared" si="109"/>
        <v>8721.0984959999987</v>
      </c>
      <c r="I30" s="2">
        <f t="shared" si="109"/>
        <v>12213.826375679986</v>
      </c>
      <c r="J30" s="2">
        <f t="shared" si="109"/>
        <v>15985.972485734368</v>
      </c>
      <c r="K30" s="2">
        <f t="shared" si="109"/>
        <v>20059.890284593144</v>
      </c>
      <c r="L30" s="2">
        <f t="shared" si="109"/>
        <v>24459.721507360606</v>
      </c>
      <c r="M30" s="2">
        <f t="shared" si="109"/>
        <v>29211.539227949455</v>
      </c>
      <c r="N30" s="2">
        <f t="shared" si="109"/>
        <v>34343.502366185392</v>
      </c>
      <c r="O30" s="2">
        <f t="shared" si="109"/>
        <v>39886.022555480246</v>
      </c>
      <c r="P30" s="2">
        <f t="shared" si="109"/>
        <v>45871.944359918649</v>
      </c>
      <c r="Q30" s="2">
        <f t="shared" si="109"/>
        <v>52336.739908712159</v>
      </c>
      <c r="R30" s="2">
        <f t="shared" si="109"/>
        <v>59318.719101409195</v>
      </c>
      <c r="S30" s="2">
        <f t="shared" si="109"/>
        <v>66859.2566295219</v>
      </c>
      <c r="T30" s="2">
        <f t="shared" si="109"/>
        <v>75003.037159883708</v>
      </c>
      <c r="U30" s="2">
        <f t="shared" si="109"/>
        <v>83798.3201326743</v>
      </c>
      <c r="V30" s="2">
        <f t="shared" si="109"/>
        <v>93297.225743288291</v>
      </c>
      <c r="W30" s="2">
        <f t="shared" si="109"/>
        <v>103556.04380275146</v>
      </c>
      <c r="X30" s="2">
        <f t="shared" si="109"/>
        <v>114635.56730697153</v>
      </c>
      <c r="Y30" s="2">
        <f t="shared" si="109"/>
        <v>126601.4526915293</v>
      </c>
      <c r="Z30" s="2">
        <f t="shared" si="109"/>
        <v>139524.60890685162</v>
      </c>
      <c r="AA30" s="2">
        <f t="shared" si="109"/>
        <v>153481.61761939968</v>
      </c>
      <c r="AB30" s="2">
        <f t="shared" si="109"/>
        <v>168555.18702895159</v>
      </c>
      <c r="AC30" s="2">
        <f t="shared" si="109"/>
        <v>184834.64199126791</v>
      </c>
      <c r="AD30" s="2">
        <f t="shared" si="109"/>
        <v>202416.45335056935</v>
      </c>
      <c r="AE30" s="2">
        <f t="shared" si="109"/>
        <v>221404.80961861485</v>
      </c>
      <c r="AF30" s="2">
        <f t="shared" si="109"/>
        <v>241912.23438810394</v>
      </c>
      <c r="AG30" s="2">
        <f t="shared" si="109"/>
        <v>264060.25313915242</v>
      </c>
      <c r="AH30" s="2">
        <f t="shared" si="109"/>
        <v>287980.11339028436</v>
      </c>
      <c r="AI30" s="2">
        <f t="shared" si="109"/>
        <v>313813.56246150704</v>
      </c>
      <c r="AL30" s="2">
        <f>AL29-F29</f>
        <v>-2492.6399999999958</v>
      </c>
      <c r="AM30" s="2">
        <f t="shared" ref="AM30" si="110">AM29-G29</f>
        <v>-5487.0911999999953</v>
      </c>
      <c r="AN30" s="2">
        <f t="shared" ref="AN30" si="111">AN29-H29</f>
        <v>-8721.0984959999987</v>
      </c>
      <c r="AO30" s="2">
        <f t="shared" ref="AO30" si="112">AO29-I29</f>
        <v>-12213.826375679986</v>
      </c>
      <c r="AP30" s="2">
        <f t="shared" ref="AP30" si="113">AP29-J29</f>
        <v>-15985.972485734368</v>
      </c>
      <c r="AQ30" s="2">
        <f t="shared" ref="AQ30" si="114">AQ29-K29</f>
        <v>-20059.890284593144</v>
      </c>
      <c r="AR30" s="2">
        <f t="shared" ref="AR30" si="115">AR29-L29</f>
        <v>-24459.721507360606</v>
      </c>
      <c r="AS30" s="2">
        <f t="shared" ref="AS30" si="116">AS29-M29</f>
        <v>-29211.539227949455</v>
      </c>
      <c r="AT30" s="2">
        <f t="shared" ref="AT30" si="117">AT29-N29</f>
        <v>-34343.502366185392</v>
      </c>
      <c r="AU30" s="2">
        <f t="shared" ref="AU30" si="118">AU29-O29</f>
        <v>-39886.022555480246</v>
      </c>
      <c r="AV30" s="2">
        <f t="shared" ref="AV30" si="119">AV29-P29</f>
        <v>-45871.944359918649</v>
      </c>
      <c r="AW30" s="2">
        <f t="shared" ref="AW30" si="120">AW29-Q29</f>
        <v>-52336.739908712159</v>
      </c>
      <c r="AX30" s="2">
        <f t="shared" ref="AX30" si="121">AX29-R29</f>
        <v>-59318.719101409195</v>
      </c>
      <c r="AY30" s="2">
        <f t="shared" ref="AY30" si="122">AY29-S29</f>
        <v>-66859.2566295219</v>
      </c>
      <c r="AZ30" s="2">
        <f t="shared" ref="AZ30" si="123">AZ29-T29</f>
        <v>-75003.037159883708</v>
      </c>
      <c r="BA30" s="2">
        <f t="shared" ref="BA30" si="124">BA29-U29</f>
        <v>-83798.3201326743</v>
      </c>
      <c r="BB30" s="2">
        <f t="shared" ref="BB30" si="125">BB29-V29</f>
        <v>-93297.225743288291</v>
      </c>
      <c r="BC30" s="2">
        <f t="shared" ref="BC30" si="126">BC29-W29</f>
        <v>-103556.04380275146</v>
      </c>
      <c r="BD30" s="2">
        <f t="shared" ref="BD30" si="127">BD29-X29</f>
        <v>-114635.56730697153</v>
      </c>
      <c r="BE30" s="2">
        <f t="shared" ref="BE30" si="128">BE29-Y29</f>
        <v>-126601.4526915293</v>
      </c>
      <c r="BF30" s="2">
        <f t="shared" ref="BF30" si="129">BF29-Z29</f>
        <v>-139524.60890685162</v>
      </c>
      <c r="BG30" s="2">
        <f t="shared" ref="BG30" si="130">BG29-AA29</f>
        <v>-153481.61761939968</v>
      </c>
      <c r="BH30" s="2">
        <f t="shared" ref="BH30" si="131">BH29-AB29</f>
        <v>-168555.18702895159</v>
      </c>
      <c r="BI30" s="2">
        <f t="shared" ref="BI30" si="132">BI29-AC29</f>
        <v>-184834.64199126791</v>
      </c>
      <c r="BJ30" s="2">
        <f t="shared" ref="BJ30" si="133">BJ29-AD29</f>
        <v>-202416.45335056935</v>
      </c>
      <c r="BK30" s="2">
        <f t="shared" ref="BK30" si="134">BK29-AE29</f>
        <v>-221404.80961861485</v>
      </c>
      <c r="BL30" s="2">
        <f t="shared" ref="BL30" si="135">BL29-AF29</f>
        <v>-241912.23438810394</v>
      </c>
      <c r="BM30" s="2">
        <f t="shared" ref="BM30" si="136">BM29-AG29</f>
        <v>-264060.25313915242</v>
      </c>
      <c r="BN30" s="2">
        <f t="shared" ref="BN30" si="137">BN29-AH29</f>
        <v>-287980.11339028436</v>
      </c>
      <c r="BO30" s="2">
        <f t="shared" ref="BO30" si="138">BO29-AI29</f>
        <v>-313813.56246150704</v>
      </c>
    </row>
    <row r="31" spans="1:67" x14ac:dyDescent="0.3">
      <c r="B31" s="47"/>
      <c r="C31" s="48"/>
      <c r="D31" s="4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67" s="35" customFormat="1" x14ac:dyDescent="0.3">
      <c r="E32" s="35" t="s">
        <v>51</v>
      </c>
      <c r="J32" s="35" t="s">
        <v>43</v>
      </c>
      <c r="O32" s="36">
        <v>0.2</v>
      </c>
    </row>
    <row r="33" spans="1:67" s="6" customFormat="1" x14ac:dyDescent="0.3">
      <c r="A33" s="28"/>
      <c r="B33" s="41" t="s">
        <v>52</v>
      </c>
      <c r="C33" s="42"/>
      <c r="D33" s="43"/>
      <c r="E33" s="6" t="s">
        <v>17</v>
      </c>
      <c r="F33" s="22">
        <f t="shared" ref="F33:AI33" si="139">F27-(F27-F12)*$O$32</f>
        <v>8086.4</v>
      </c>
      <c r="G33" s="22">
        <f t="shared" si="139"/>
        <v>16996.031999999999</v>
      </c>
      <c r="H33" s="22">
        <f t="shared" si="139"/>
        <v>26492.35456</v>
      </c>
      <c r="I33" s="22">
        <f t="shared" si="139"/>
        <v>36622.302924800002</v>
      </c>
      <c r="J33" s="22">
        <f t="shared" si="139"/>
        <v>47436.567158784004</v>
      </c>
      <c r="K33" s="22">
        <f t="shared" si="139"/>
        <v>58989.892531486723</v>
      </c>
      <c r="L33" s="22">
        <f t="shared" si="139"/>
        <v>71341.403934005662</v>
      </c>
      <c r="M33" s="22">
        <f t="shared" si="139"/>
        <v>84554.956248726114</v>
      </c>
      <c r="N33" s="22">
        <f t="shared" si="139"/>
        <v>98699.512748624198</v>
      </c>
      <c r="O33" s="22">
        <f t="shared" si="139"/>
        <v>113849.55376851413</v>
      </c>
      <c r="P33" s="22">
        <f t="shared" si="139"/>
        <v>130085.51806999526</v>
      </c>
      <c r="Q33" s="22">
        <f t="shared" si="139"/>
        <v>147494.27951559488</v>
      </c>
      <c r="R33" s="22">
        <f t="shared" si="139"/>
        <v>166169.6618768425</v>
      </c>
      <c r="S33" s="22">
        <f t="shared" si="139"/>
        <v>186212.99482698989</v>
      </c>
      <c r="T33" s="22">
        <f t="shared" si="139"/>
        <v>207733.71441314911</v>
      </c>
      <c r="U33" s="22">
        <f t="shared" si="139"/>
        <v>230850.01156620102</v>
      </c>
      <c r="V33" s="22">
        <f t="shared" si="139"/>
        <v>255689.53249149714</v>
      </c>
      <c r="W33" s="22">
        <f t="shared" si="139"/>
        <v>282390.13509081688</v>
      </c>
      <c r="X33" s="22">
        <f t="shared" si="139"/>
        <v>311100.70589808223</v>
      </c>
      <c r="Y33" s="22">
        <f t="shared" si="139"/>
        <v>341982.04236992879</v>
      </c>
      <c r="Z33" s="22">
        <f t="shared" si="139"/>
        <v>375207.80575952312</v>
      </c>
      <c r="AA33" s="22">
        <f t="shared" si="139"/>
        <v>410965.55022028496</v>
      </c>
      <c r="AB33" s="22">
        <f t="shared" si="139"/>
        <v>449457.83423790778</v>
      </c>
      <c r="AC33" s="22">
        <f t="shared" si="139"/>
        <v>490903.42097694043</v>
      </c>
      <c r="AD33" s="22">
        <f t="shared" si="139"/>
        <v>535538.5746550957</v>
      </c>
      <c r="AE33" s="22">
        <f t="shared" si="139"/>
        <v>583618.46062750334</v>
      </c>
      <c r="AF33" s="22">
        <f t="shared" si="139"/>
        <v>635418.65747770364</v>
      </c>
      <c r="AG33" s="22">
        <f t="shared" si="139"/>
        <v>691236.79007591982</v>
      </c>
      <c r="AH33" s="22">
        <f t="shared" si="139"/>
        <v>751394.29328199348</v>
      </c>
      <c r="AI33" s="22">
        <f t="shared" si="139"/>
        <v>816238.31674455293</v>
      </c>
      <c r="AK33" s="17" t="s">
        <v>18</v>
      </c>
      <c r="AL33" s="17">
        <f t="shared" ref="AL33:BO33" si="140">AL27</f>
        <v>17094.240000000002</v>
      </c>
      <c r="AM33" s="17">
        <f t="shared" si="140"/>
        <v>35556.019200000002</v>
      </c>
      <c r="AN33" s="17">
        <f t="shared" si="140"/>
        <v>55494.740736</v>
      </c>
      <c r="AO33" s="17">
        <f t="shared" si="140"/>
        <v>77028.559994880008</v>
      </c>
      <c r="AP33" s="17">
        <f t="shared" si="140"/>
        <v>100285.08479447041</v>
      </c>
      <c r="AQ33" s="17">
        <f t="shared" si="140"/>
        <v>125402.13157802804</v>
      </c>
      <c r="AR33" s="17">
        <f t="shared" si="140"/>
        <v>152528.54210427028</v>
      </c>
      <c r="AS33" s="17">
        <f t="shared" si="140"/>
        <v>181825.0654726119</v>
      </c>
      <c r="AT33" s="17">
        <f t="shared" si="140"/>
        <v>213465.31071042086</v>
      </c>
      <c r="AU33" s="17">
        <f t="shared" si="140"/>
        <v>247636.77556725452</v>
      </c>
      <c r="AV33" s="17">
        <f t="shared" si="140"/>
        <v>284541.95761263487</v>
      </c>
      <c r="AW33" s="17">
        <f t="shared" si="140"/>
        <v>324399.55422164564</v>
      </c>
      <c r="AX33" s="17">
        <f t="shared" si="140"/>
        <v>367445.75855937728</v>
      </c>
      <c r="AY33" s="17">
        <f t="shared" si="140"/>
        <v>413935.65924412746</v>
      </c>
      <c r="AZ33" s="17">
        <f t="shared" si="140"/>
        <v>464144.75198365765</v>
      </c>
      <c r="BA33" s="17">
        <f t="shared" si="140"/>
        <v>518370.57214235025</v>
      </c>
      <c r="BB33" s="17">
        <f t="shared" si="140"/>
        <v>576934.45791373833</v>
      </c>
      <c r="BC33" s="17">
        <f t="shared" si="140"/>
        <v>640183.45454683737</v>
      </c>
      <c r="BD33" s="17">
        <f t="shared" si="140"/>
        <v>708492.37091058434</v>
      </c>
      <c r="BE33" s="17">
        <f t="shared" si="140"/>
        <v>782266.0005834311</v>
      </c>
      <c r="BF33" s="17">
        <f t="shared" si="140"/>
        <v>861941.52063010563</v>
      </c>
      <c r="BG33" s="17">
        <f t="shared" si="140"/>
        <v>947991.08228051406</v>
      </c>
      <c r="BH33" s="17">
        <f t="shared" si="140"/>
        <v>1040924.6088629552</v>
      </c>
      <c r="BI33" s="17">
        <f t="shared" si="140"/>
        <v>1141292.8175719916</v>
      </c>
      <c r="BJ33" s="17">
        <f t="shared" si="140"/>
        <v>1249690.4829777509</v>
      </c>
      <c r="BK33" s="17">
        <f t="shared" si="140"/>
        <v>1366759.9616159711</v>
      </c>
      <c r="BL33" s="17">
        <f t="shared" si="140"/>
        <v>1493194.9985452488</v>
      </c>
      <c r="BM33" s="17">
        <f t="shared" si="140"/>
        <v>1629744.8384288687</v>
      </c>
      <c r="BN33" s="17">
        <f t="shared" si="140"/>
        <v>1777218.6655031783</v>
      </c>
      <c r="BO33" s="17">
        <f t="shared" si="140"/>
        <v>1936490.3987434325</v>
      </c>
    </row>
    <row r="34" spans="1:67" s="6" customFormat="1" x14ac:dyDescent="0.3">
      <c r="A34" s="28"/>
      <c r="B34" s="44"/>
      <c r="C34" s="45"/>
      <c r="D34" s="46"/>
      <c r="E34" s="6" t="s">
        <v>41</v>
      </c>
      <c r="F34" s="22">
        <f>F28</f>
        <v>11378.88</v>
      </c>
      <c r="G34" s="22">
        <f t="shared" ref="G34:AI34" si="141">G28</f>
        <v>23668.070399999997</v>
      </c>
      <c r="H34" s="22">
        <f t="shared" si="141"/>
        <v>36940.396031999997</v>
      </c>
      <c r="I34" s="22">
        <f t="shared" si="141"/>
        <v>51274.507714559993</v>
      </c>
      <c r="J34" s="22">
        <f t="shared" si="141"/>
        <v>66755.348331724788</v>
      </c>
      <c r="K34" s="22">
        <f t="shared" si="141"/>
        <v>83474.656198262775</v>
      </c>
      <c r="L34" s="22">
        <f t="shared" si="141"/>
        <v>101531.5086941238</v>
      </c>
      <c r="M34" s="22">
        <f t="shared" si="141"/>
        <v>121032.90938965371</v>
      </c>
      <c r="N34" s="22">
        <f t="shared" si="141"/>
        <v>142094.42214082601</v>
      </c>
      <c r="O34" s="22">
        <f t="shared" si="141"/>
        <v>164840.85591209208</v>
      </c>
      <c r="P34" s="22">
        <f t="shared" si="141"/>
        <v>189407.00438505944</v>
      </c>
      <c r="Q34" s="22">
        <f t="shared" si="141"/>
        <v>215938.44473586421</v>
      </c>
      <c r="R34" s="22">
        <f t="shared" si="141"/>
        <v>244592.40031473333</v>
      </c>
      <c r="S34" s="22">
        <f t="shared" si="141"/>
        <v>275538.67233991198</v>
      </c>
      <c r="T34" s="22">
        <f t="shared" si="141"/>
        <v>308960.64612710493</v>
      </c>
      <c r="U34" s="22">
        <f t="shared" si="141"/>
        <v>345056.37781727331</v>
      </c>
      <c r="V34" s="22">
        <f t="shared" si="141"/>
        <v>384039.7680426552</v>
      </c>
      <c r="W34" s="22">
        <f t="shared" si="141"/>
        <v>426141.82948606764</v>
      </c>
      <c r="X34" s="22">
        <f t="shared" si="141"/>
        <v>471612.05584495305</v>
      </c>
      <c r="Y34" s="22">
        <f t="shared" si="141"/>
        <v>520719.90031254932</v>
      </c>
      <c r="Z34" s="22">
        <f t="shared" si="141"/>
        <v>573756.3723375533</v>
      </c>
      <c r="AA34" s="22">
        <f t="shared" si="141"/>
        <v>631035.76212455751</v>
      </c>
      <c r="AB34" s="22">
        <f t="shared" si="141"/>
        <v>692897.50309452217</v>
      </c>
      <c r="AC34" s="22">
        <f t="shared" si="141"/>
        <v>759708.18334208394</v>
      </c>
      <c r="AD34" s="22">
        <f t="shared" si="141"/>
        <v>831863.71800945071</v>
      </c>
      <c r="AE34" s="22">
        <f t="shared" si="141"/>
        <v>909791.69545020675</v>
      </c>
      <c r="AF34" s="22">
        <f t="shared" si="141"/>
        <v>993953.91108622332</v>
      </c>
      <c r="AG34" s="22">
        <f t="shared" si="141"/>
        <v>1084849.1039731211</v>
      </c>
      <c r="AH34" s="22">
        <f t="shared" si="141"/>
        <v>1183015.9122909708</v>
      </c>
      <c r="AI34" s="22">
        <f t="shared" si="141"/>
        <v>1289036.0652742484</v>
      </c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</row>
    <row r="35" spans="1:67" s="26" customFormat="1" x14ac:dyDescent="0.3">
      <c r="A35" s="31"/>
      <c r="B35" s="47"/>
      <c r="C35" s="48"/>
      <c r="D35" s="49"/>
      <c r="E35" s="24" t="s">
        <v>39</v>
      </c>
      <c r="F35" s="24">
        <f>SUM(F33:F34)</f>
        <v>19465.28</v>
      </c>
      <c r="G35" s="24">
        <f t="shared" ref="G35" si="142">SUM(G33:G34)</f>
        <v>40664.102399999996</v>
      </c>
      <c r="H35" s="24">
        <f t="shared" ref="H35" si="143">SUM(H33:H34)</f>
        <v>63432.750591999997</v>
      </c>
      <c r="I35" s="24">
        <f t="shared" ref="I35" si="144">SUM(I33:I34)</f>
        <v>87896.810639359988</v>
      </c>
      <c r="J35" s="24">
        <f t="shared" ref="J35" si="145">SUM(J33:J34)</f>
        <v>114191.91549050879</v>
      </c>
      <c r="K35" s="24">
        <f t="shared" ref="K35" si="146">SUM(K33:K34)</f>
        <v>142464.54872974951</v>
      </c>
      <c r="L35" s="24">
        <f t="shared" ref="L35" si="147">SUM(L33:L34)</f>
        <v>172872.91262812947</v>
      </c>
      <c r="M35" s="24">
        <f t="shared" ref="M35" si="148">SUM(M33:M34)</f>
        <v>205587.86563837982</v>
      </c>
      <c r="N35" s="24">
        <f t="shared" ref="N35" si="149">SUM(N33:N34)</f>
        <v>240793.9348894502</v>
      </c>
      <c r="O35" s="24">
        <f t="shared" ref="O35" si="150">SUM(O33:O34)</f>
        <v>278690.40968060622</v>
      </c>
      <c r="P35" s="24">
        <f t="shared" ref="P35" si="151">SUM(P33:P34)</f>
        <v>319492.52245505468</v>
      </c>
      <c r="Q35" s="24">
        <f t="shared" ref="Q35" si="152">SUM(Q33:Q34)</f>
        <v>363432.72425145912</v>
      </c>
      <c r="R35" s="24">
        <f t="shared" ref="R35" si="153">SUM(R33:R34)</f>
        <v>410762.06219157582</v>
      </c>
      <c r="S35" s="24">
        <f t="shared" ref="S35" si="154">SUM(S33:S34)</f>
        <v>461751.66716690187</v>
      </c>
      <c r="T35" s="24">
        <f t="shared" ref="T35" si="155">SUM(T33:T34)</f>
        <v>516694.36054025404</v>
      </c>
      <c r="U35" s="24">
        <f t="shared" ref="U35" si="156">SUM(U33:U34)</f>
        <v>575906.38938347436</v>
      </c>
      <c r="V35" s="24">
        <f t="shared" ref="V35" si="157">SUM(V33:V34)</f>
        <v>639729.30053415231</v>
      </c>
      <c r="W35" s="24">
        <f t="shared" ref="W35" si="158">SUM(W33:W34)</f>
        <v>708531.96457688452</v>
      </c>
      <c r="X35" s="24">
        <f t="shared" ref="X35" si="159">SUM(X33:X34)</f>
        <v>782712.76174303528</v>
      </c>
      <c r="Y35" s="24">
        <f t="shared" ref="Y35" si="160">SUM(Y33:Y34)</f>
        <v>862701.94268247811</v>
      </c>
      <c r="Z35" s="24">
        <f t="shared" ref="Z35" si="161">SUM(Z33:Z34)</f>
        <v>948964.17809707648</v>
      </c>
      <c r="AA35" s="24">
        <f t="shared" ref="AA35" si="162">SUM(AA33:AA34)</f>
        <v>1042001.3123448425</v>
      </c>
      <c r="AB35" s="24">
        <f t="shared" ref="AB35" si="163">SUM(AB33:AB34)</f>
        <v>1142355.3373324298</v>
      </c>
      <c r="AC35" s="24">
        <f t="shared" ref="AC35" si="164">SUM(AC33:AC34)</f>
        <v>1250611.6043190244</v>
      </c>
      <c r="AD35" s="24">
        <f t="shared" ref="AD35" si="165">SUM(AD33:AD34)</f>
        <v>1367402.2926645465</v>
      </c>
      <c r="AE35" s="24">
        <f t="shared" ref="AE35" si="166">SUM(AE33:AE34)</f>
        <v>1493410.15607771</v>
      </c>
      <c r="AF35" s="24">
        <f t="shared" ref="AF35" si="167">SUM(AF33:AF34)</f>
        <v>1629372.568563927</v>
      </c>
      <c r="AG35" s="24">
        <f t="shared" ref="AG35" si="168">SUM(AG33:AG34)</f>
        <v>1776085.894049041</v>
      </c>
      <c r="AH35" s="24">
        <f t="shared" ref="AH35" si="169">SUM(AH33:AH34)</f>
        <v>1934410.2055729642</v>
      </c>
      <c r="AI35" s="24">
        <f t="shared" ref="AI35" si="170">SUM(AI33:AI34)</f>
        <v>2105274.3820188013</v>
      </c>
      <c r="AJ35" s="25"/>
      <c r="AK35" s="27"/>
      <c r="AL35" s="27">
        <f t="shared" ref="AL35" si="171">SUM(AL33:AL34)</f>
        <v>17094.240000000002</v>
      </c>
      <c r="AM35" s="27">
        <f t="shared" ref="AM35" si="172">SUM(AM33:AM34)</f>
        <v>35556.019200000002</v>
      </c>
      <c r="AN35" s="27">
        <f t="shared" ref="AN35" si="173">SUM(AN33:AN34)</f>
        <v>55494.740736</v>
      </c>
      <c r="AO35" s="27">
        <f t="shared" ref="AO35" si="174">SUM(AO33:AO34)</f>
        <v>77028.559994880008</v>
      </c>
      <c r="AP35" s="27">
        <f t="shared" ref="AP35" si="175">SUM(AP33:AP34)</f>
        <v>100285.08479447041</v>
      </c>
      <c r="AQ35" s="27">
        <f t="shared" ref="AQ35" si="176">SUM(AQ33:AQ34)</f>
        <v>125402.13157802804</v>
      </c>
      <c r="AR35" s="27">
        <f t="shared" ref="AR35" si="177">SUM(AR33:AR34)</f>
        <v>152528.54210427028</v>
      </c>
      <c r="AS35" s="27">
        <f t="shared" ref="AS35" si="178">SUM(AS33:AS34)</f>
        <v>181825.0654726119</v>
      </c>
      <c r="AT35" s="27">
        <f t="shared" ref="AT35" si="179">SUM(AT33:AT34)</f>
        <v>213465.31071042086</v>
      </c>
      <c r="AU35" s="27">
        <f t="shared" ref="AU35" si="180">SUM(AU33:AU34)</f>
        <v>247636.77556725452</v>
      </c>
      <c r="AV35" s="27">
        <f t="shared" ref="AV35" si="181">SUM(AV33:AV34)</f>
        <v>284541.95761263487</v>
      </c>
      <c r="AW35" s="27">
        <f t="shared" ref="AW35" si="182">SUM(AW33:AW34)</f>
        <v>324399.55422164564</v>
      </c>
      <c r="AX35" s="27">
        <f t="shared" ref="AX35" si="183">SUM(AX33:AX34)</f>
        <v>367445.75855937728</v>
      </c>
      <c r="AY35" s="27">
        <f t="shared" ref="AY35" si="184">SUM(AY33:AY34)</f>
        <v>413935.65924412746</v>
      </c>
      <c r="AZ35" s="27">
        <f t="shared" ref="AZ35" si="185">SUM(AZ33:AZ34)</f>
        <v>464144.75198365765</v>
      </c>
      <c r="BA35" s="27">
        <f t="shared" ref="BA35" si="186">SUM(BA33:BA34)</f>
        <v>518370.57214235025</v>
      </c>
      <c r="BB35" s="27">
        <f t="shared" ref="BB35" si="187">SUM(BB33:BB34)</f>
        <v>576934.45791373833</v>
      </c>
      <c r="BC35" s="27">
        <f t="shared" ref="BC35" si="188">SUM(BC33:BC34)</f>
        <v>640183.45454683737</v>
      </c>
      <c r="BD35" s="27">
        <f t="shared" ref="BD35" si="189">SUM(BD33:BD34)</f>
        <v>708492.37091058434</v>
      </c>
      <c r="BE35" s="27">
        <f t="shared" ref="BE35" si="190">SUM(BE33:BE34)</f>
        <v>782266.0005834311</v>
      </c>
      <c r="BF35" s="27">
        <f t="shared" ref="BF35" si="191">SUM(BF33:BF34)</f>
        <v>861941.52063010563</v>
      </c>
      <c r="BG35" s="27">
        <f t="shared" ref="BG35" si="192">SUM(BG33:BG34)</f>
        <v>947991.08228051406</v>
      </c>
      <c r="BH35" s="27">
        <f t="shared" ref="BH35" si="193">SUM(BH33:BH34)</f>
        <v>1040924.6088629552</v>
      </c>
      <c r="BI35" s="27">
        <f t="shared" ref="BI35" si="194">SUM(BI33:BI34)</f>
        <v>1141292.8175719916</v>
      </c>
      <c r="BJ35" s="27">
        <f t="shared" ref="BJ35" si="195">SUM(BJ33:BJ34)</f>
        <v>1249690.4829777509</v>
      </c>
      <c r="BK35" s="27">
        <f t="shared" ref="BK35" si="196">SUM(BK33:BK34)</f>
        <v>1366759.9616159711</v>
      </c>
      <c r="BL35" s="27">
        <f t="shared" ref="BL35" si="197">SUM(BL33:BL34)</f>
        <v>1493194.9985452488</v>
      </c>
      <c r="BM35" s="27">
        <f t="shared" ref="BM35" si="198">SUM(BM33:BM34)</f>
        <v>1629744.8384288687</v>
      </c>
      <c r="BN35" s="27">
        <f t="shared" ref="BN35" si="199">SUM(BN33:BN34)</f>
        <v>1777218.6655031783</v>
      </c>
      <c r="BO35" s="27">
        <f t="shared" ref="BO35" si="200">SUM(BO33:BO34)</f>
        <v>1936490.3987434325</v>
      </c>
    </row>
    <row r="36" spans="1:67" x14ac:dyDescent="0.3">
      <c r="E36" t="s">
        <v>45</v>
      </c>
      <c r="F36" s="2">
        <f t="shared" ref="F36:AI36" si="201">F35-AL35</f>
        <v>2371.0399999999972</v>
      </c>
      <c r="G36" s="2">
        <f t="shared" si="201"/>
        <v>5108.0831999999937</v>
      </c>
      <c r="H36" s="2">
        <f t="shared" si="201"/>
        <v>7938.0098559999969</v>
      </c>
      <c r="I36" s="2">
        <f t="shared" si="201"/>
        <v>10868.25064447998</v>
      </c>
      <c r="J36" s="2">
        <f t="shared" si="201"/>
        <v>13906.830696038378</v>
      </c>
      <c r="K36" s="2">
        <f t="shared" si="201"/>
        <v>17062.417151721471</v>
      </c>
      <c r="L36" s="2">
        <f t="shared" si="201"/>
        <v>20344.370523859194</v>
      </c>
      <c r="M36" s="2">
        <f t="shared" si="201"/>
        <v>23762.800165767927</v>
      </c>
      <c r="N36" s="2">
        <f t="shared" si="201"/>
        <v>27328.624179029342</v>
      </c>
      <c r="O36" s="2">
        <f t="shared" si="201"/>
        <v>31053.634113351698</v>
      </c>
      <c r="P36" s="2">
        <f t="shared" si="201"/>
        <v>34950.564842419815</v>
      </c>
      <c r="Q36" s="2">
        <f t="shared" si="201"/>
        <v>39033.170029813482</v>
      </c>
      <c r="R36" s="2">
        <f t="shared" si="201"/>
        <v>43316.303632198542</v>
      </c>
      <c r="S36" s="2">
        <f t="shared" si="201"/>
        <v>47816.007922774414</v>
      </c>
      <c r="T36" s="2">
        <f t="shared" si="201"/>
        <v>52549.608556596388</v>
      </c>
      <c r="U36" s="2">
        <f t="shared" si="201"/>
        <v>57535.81724112411</v>
      </c>
      <c r="V36" s="2">
        <f t="shared" si="201"/>
        <v>62794.842620413983</v>
      </c>
      <c r="W36" s="2">
        <f t="shared" si="201"/>
        <v>68348.510030047153</v>
      </c>
      <c r="X36" s="2">
        <f t="shared" si="201"/>
        <v>74220.390832450939</v>
      </c>
      <c r="Y36" s="2">
        <f t="shared" si="201"/>
        <v>80435.94209904701</v>
      </c>
      <c r="Z36" s="2">
        <f t="shared" si="201"/>
        <v>87022.65746697085</v>
      </c>
      <c r="AA36" s="2">
        <f t="shared" si="201"/>
        <v>94010.230064328411</v>
      </c>
      <c r="AB36" s="2">
        <f t="shared" si="201"/>
        <v>101430.72846947459</v>
      </c>
      <c r="AC36" s="2">
        <f t="shared" si="201"/>
        <v>109318.78674703278</v>
      </c>
      <c r="AD36" s="2">
        <f t="shared" si="201"/>
        <v>117711.80968679558</v>
      </c>
      <c r="AE36" s="2">
        <f t="shared" si="201"/>
        <v>126650.19446173892</v>
      </c>
      <c r="AF36" s="2">
        <f t="shared" si="201"/>
        <v>136177.57001867821</v>
      </c>
      <c r="AG36" s="2">
        <f t="shared" si="201"/>
        <v>146341.05562017229</v>
      </c>
      <c r="AH36" s="2">
        <f t="shared" si="201"/>
        <v>157191.5400697859</v>
      </c>
      <c r="AI36" s="2">
        <f t="shared" si="201"/>
        <v>168783.98327536881</v>
      </c>
      <c r="AL36" s="2">
        <f>AL35-F35</f>
        <v>-2371.0399999999972</v>
      </c>
      <c r="AM36" s="2">
        <f t="shared" ref="AM36" si="202">AM35-G35</f>
        <v>-5108.0831999999937</v>
      </c>
      <c r="AN36" s="2">
        <f t="shared" ref="AN36" si="203">AN35-H35</f>
        <v>-7938.0098559999969</v>
      </c>
      <c r="AO36" s="2">
        <f t="shared" ref="AO36" si="204">AO35-I35</f>
        <v>-10868.25064447998</v>
      </c>
      <c r="AP36" s="2">
        <f t="shared" ref="AP36" si="205">AP35-J35</f>
        <v>-13906.830696038378</v>
      </c>
      <c r="AQ36" s="2">
        <f t="shared" ref="AQ36" si="206">AQ35-K35</f>
        <v>-17062.417151721471</v>
      </c>
      <c r="AR36" s="2">
        <f t="shared" ref="AR36" si="207">AR35-L35</f>
        <v>-20344.370523859194</v>
      </c>
      <c r="AS36" s="2">
        <f t="shared" ref="AS36" si="208">AS35-M35</f>
        <v>-23762.800165767927</v>
      </c>
      <c r="AT36" s="2">
        <f t="shared" ref="AT36" si="209">AT35-N35</f>
        <v>-27328.624179029342</v>
      </c>
      <c r="AU36" s="2">
        <f t="shared" ref="AU36" si="210">AU35-O35</f>
        <v>-31053.634113351698</v>
      </c>
      <c r="AV36" s="2">
        <f t="shared" ref="AV36" si="211">AV35-P35</f>
        <v>-34950.564842419815</v>
      </c>
      <c r="AW36" s="2">
        <f t="shared" ref="AW36" si="212">AW35-Q35</f>
        <v>-39033.170029813482</v>
      </c>
      <c r="AX36" s="2">
        <f t="shared" ref="AX36" si="213">AX35-R35</f>
        <v>-43316.303632198542</v>
      </c>
      <c r="AY36" s="2">
        <f t="shared" ref="AY36" si="214">AY35-S35</f>
        <v>-47816.007922774414</v>
      </c>
      <c r="AZ36" s="2">
        <f t="shared" ref="AZ36" si="215">AZ35-T35</f>
        <v>-52549.608556596388</v>
      </c>
      <c r="BA36" s="2">
        <f t="shared" ref="BA36" si="216">BA35-U35</f>
        <v>-57535.81724112411</v>
      </c>
      <c r="BB36" s="2">
        <f t="shared" ref="BB36" si="217">BB35-V35</f>
        <v>-62794.842620413983</v>
      </c>
      <c r="BC36" s="2">
        <f t="shared" ref="BC36" si="218">BC35-W35</f>
        <v>-68348.510030047153</v>
      </c>
      <c r="BD36" s="2">
        <f t="shared" ref="BD36" si="219">BD35-X35</f>
        <v>-74220.390832450939</v>
      </c>
      <c r="BE36" s="2">
        <f t="shared" ref="BE36" si="220">BE35-Y35</f>
        <v>-80435.94209904701</v>
      </c>
      <c r="BF36" s="2">
        <f t="shared" ref="BF36" si="221">BF35-Z35</f>
        <v>-87022.65746697085</v>
      </c>
      <c r="BG36" s="2">
        <f t="shared" ref="BG36" si="222">BG35-AA35</f>
        <v>-94010.230064328411</v>
      </c>
      <c r="BH36" s="2">
        <f t="shared" ref="BH36" si="223">BH35-AB35</f>
        <v>-101430.72846947459</v>
      </c>
      <c r="BI36" s="2">
        <f t="shared" ref="BI36" si="224">BI35-AC35</f>
        <v>-109318.78674703278</v>
      </c>
      <c r="BJ36" s="2">
        <f t="shared" ref="BJ36" si="225">BJ35-AD35</f>
        <v>-117711.80968679558</v>
      </c>
      <c r="BK36" s="2">
        <f t="shared" ref="BK36" si="226">BK35-AE35</f>
        <v>-126650.19446173892</v>
      </c>
      <c r="BL36" s="2">
        <f t="shared" ref="BL36" si="227">BL35-AF35</f>
        <v>-136177.57001867821</v>
      </c>
      <c r="BM36" s="2">
        <f t="shared" ref="BM36" si="228">BM35-AG35</f>
        <v>-146341.05562017229</v>
      </c>
      <c r="BN36" s="2">
        <f t="shared" ref="BN36" si="229">BN35-AH35</f>
        <v>-157191.5400697859</v>
      </c>
      <c r="BO36" s="2">
        <f t="shared" ref="BO36" si="230">BO35-AI35</f>
        <v>-168783.98327536881</v>
      </c>
    </row>
    <row r="37" spans="1:67" s="35" customFormat="1" x14ac:dyDescent="0.3">
      <c r="E37" s="35" t="s">
        <v>59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67" s="6" customFormat="1" ht="14.4" customHeight="1" x14ac:dyDescent="0.3">
      <c r="A38" s="28"/>
      <c r="B38" s="41" t="s">
        <v>55</v>
      </c>
      <c r="C38" s="42"/>
      <c r="D38" s="43"/>
      <c r="E38" s="6" t="s">
        <v>42</v>
      </c>
      <c r="F38" s="22">
        <f>($F$43+(F33-$F$43)*(1-$F$41))+F34</f>
        <v>17677.631999999998</v>
      </c>
      <c r="G38" s="22">
        <f t="shared" ref="G38:N38" si="231">($F$43+(G33-$F$43)*(1-$F$41))+G34</f>
        <v>36025.372159999999</v>
      </c>
      <c r="H38" s="22">
        <f t="shared" si="231"/>
        <v>55755.197132799993</v>
      </c>
      <c r="I38" s="22">
        <f t="shared" si="231"/>
        <v>76977.673703423992</v>
      </c>
      <c r="J38" s="22">
        <f t="shared" si="231"/>
        <v>99812.213999697909</v>
      </c>
      <c r="K38" s="22">
        <f t="shared" si="231"/>
        <v>124387.78311967375</v>
      </c>
      <c r="L38" s="22">
        <f t="shared" si="231"/>
        <v>150843.66336924763</v>
      </c>
      <c r="M38" s="22">
        <f t="shared" si="231"/>
        <v>179330.27963878747</v>
      </c>
      <c r="N38" s="22">
        <f t="shared" si="231"/>
        <v>210010.09080989045</v>
      </c>
      <c r="O38" s="22">
        <f t="shared" ref="O38:AI38" si="232">(O33-(O33*(1-$F$42)*$F$41))+O34</f>
        <v>256831.29535705151</v>
      </c>
      <c r="P38" s="22">
        <f t="shared" si="232"/>
        <v>294516.10298561561</v>
      </c>
      <c r="Q38" s="22">
        <f t="shared" si="232"/>
        <v>335113.82258446486</v>
      </c>
      <c r="R38" s="22">
        <f t="shared" si="232"/>
        <v>378857.48711122206</v>
      </c>
      <c r="S38" s="22">
        <f t="shared" si="232"/>
        <v>425998.77216011984</v>
      </c>
      <c r="T38" s="22">
        <f t="shared" si="232"/>
        <v>476809.4873729294</v>
      </c>
      <c r="U38" s="22">
        <f t="shared" si="232"/>
        <v>531583.18716276367</v>
      </c>
      <c r="V38" s="22">
        <f t="shared" si="232"/>
        <v>590636.91029578494</v>
      </c>
      <c r="W38" s="22">
        <f t="shared" si="232"/>
        <v>654313.05863944767</v>
      </c>
      <c r="X38" s="22">
        <f t="shared" si="232"/>
        <v>722981.42621060344</v>
      </c>
      <c r="Y38" s="22">
        <f t="shared" si="232"/>
        <v>797041.3905474518</v>
      </c>
      <c r="Z38" s="22">
        <f t="shared" si="232"/>
        <v>876924.27939124801</v>
      </c>
      <c r="AA38" s="22">
        <f t="shared" si="232"/>
        <v>963095.92670254782</v>
      </c>
      <c r="AB38" s="22">
        <f t="shared" si="232"/>
        <v>1056059.4331587516</v>
      </c>
      <c r="AC38" s="22">
        <f t="shared" si="232"/>
        <v>1156358.1474914518</v>
      </c>
      <c r="AD38" s="22">
        <f t="shared" si="232"/>
        <v>1264578.886330768</v>
      </c>
      <c r="AE38" s="22">
        <f t="shared" si="232"/>
        <v>1381355.4116372294</v>
      </c>
      <c r="AF38" s="22">
        <f t="shared" si="232"/>
        <v>1507372.1863282078</v>
      </c>
      <c r="AG38" s="22">
        <f t="shared" si="232"/>
        <v>1643368.4303544643</v>
      </c>
      <c r="AH38" s="22">
        <f t="shared" si="232"/>
        <v>1790142.5012628215</v>
      </c>
      <c r="AI38" s="22">
        <f t="shared" si="232"/>
        <v>1948556.6252038472</v>
      </c>
      <c r="AK38" s="17" t="s">
        <v>18</v>
      </c>
      <c r="AL38" s="17">
        <f t="shared" ref="AL38:BO38" si="233">AL33</f>
        <v>17094.240000000002</v>
      </c>
      <c r="AM38" s="17">
        <f t="shared" si="233"/>
        <v>35556.019200000002</v>
      </c>
      <c r="AN38" s="17">
        <f t="shared" si="233"/>
        <v>55494.740736</v>
      </c>
      <c r="AO38" s="17">
        <f t="shared" si="233"/>
        <v>77028.559994880008</v>
      </c>
      <c r="AP38" s="17">
        <f t="shared" si="233"/>
        <v>100285.08479447041</v>
      </c>
      <c r="AQ38" s="17">
        <f t="shared" si="233"/>
        <v>125402.13157802804</v>
      </c>
      <c r="AR38" s="17">
        <f t="shared" si="233"/>
        <v>152528.54210427028</v>
      </c>
      <c r="AS38" s="17">
        <f t="shared" si="233"/>
        <v>181825.0654726119</v>
      </c>
      <c r="AT38" s="17">
        <f t="shared" si="233"/>
        <v>213465.31071042086</v>
      </c>
      <c r="AU38" s="17">
        <f t="shared" si="233"/>
        <v>247636.77556725452</v>
      </c>
      <c r="AV38" s="17">
        <f t="shared" si="233"/>
        <v>284541.95761263487</v>
      </c>
      <c r="AW38" s="17">
        <f t="shared" si="233"/>
        <v>324399.55422164564</v>
      </c>
      <c r="AX38" s="17">
        <f t="shared" si="233"/>
        <v>367445.75855937728</v>
      </c>
      <c r="AY38" s="17">
        <f t="shared" si="233"/>
        <v>413935.65924412746</v>
      </c>
      <c r="AZ38" s="17">
        <f t="shared" si="233"/>
        <v>464144.75198365765</v>
      </c>
      <c r="BA38" s="17">
        <f t="shared" si="233"/>
        <v>518370.57214235025</v>
      </c>
      <c r="BB38" s="17">
        <f t="shared" si="233"/>
        <v>576934.45791373833</v>
      </c>
      <c r="BC38" s="17">
        <f t="shared" si="233"/>
        <v>640183.45454683737</v>
      </c>
      <c r="BD38" s="17">
        <f t="shared" si="233"/>
        <v>708492.37091058434</v>
      </c>
      <c r="BE38" s="17">
        <f t="shared" si="233"/>
        <v>782266.0005834311</v>
      </c>
      <c r="BF38" s="17">
        <f t="shared" si="233"/>
        <v>861941.52063010563</v>
      </c>
      <c r="BG38" s="17">
        <f t="shared" si="233"/>
        <v>947991.08228051406</v>
      </c>
      <c r="BH38" s="17">
        <f t="shared" si="233"/>
        <v>1040924.6088629552</v>
      </c>
      <c r="BI38" s="17">
        <f t="shared" si="233"/>
        <v>1141292.8175719916</v>
      </c>
      <c r="BJ38" s="17">
        <f t="shared" si="233"/>
        <v>1249690.4829777509</v>
      </c>
      <c r="BK38" s="17">
        <f t="shared" si="233"/>
        <v>1366759.9616159711</v>
      </c>
      <c r="BL38" s="17">
        <f t="shared" si="233"/>
        <v>1493194.9985452488</v>
      </c>
      <c r="BM38" s="17">
        <f t="shared" si="233"/>
        <v>1629744.8384288687</v>
      </c>
      <c r="BN38" s="17">
        <f t="shared" si="233"/>
        <v>1777218.6655031783</v>
      </c>
      <c r="BO38" s="17">
        <f t="shared" si="233"/>
        <v>1936490.3987434325</v>
      </c>
    </row>
    <row r="39" spans="1:67" x14ac:dyDescent="0.3">
      <c r="B39" s="44"/>
      <c r="C39" s="45"/>
      <c r="D39" s="46"/>
      <c r="E39" t="s">
        <v>45</v>
      </c>
      <c r="F39" s="2">
        <f>F38-AL38</f>
        <v>583.39199999999619</v>
      </c>
      <c r="G39" s="2">
        <f t="shared" ref="G39:J39" si="234">G38-AM38</f>
        <v>469.35295999999653</v>
      </c>
      <c r="H39" s="2">
        <f t="shared" si="234"/>
        <v>260.45639679999294</v>
      </c>
      <c r="I39" s="2">
        <f t="shared" si="234"/>
        <v>-50.886291456015897</v>
      </c>
      <c r="J39" s="2">
        <f t="shared" si="234"/>
        <v>-472.87079477250518</v>
      </c>
      <c r="K39" s="2">
        <f t="shared" ref="K39:AI39" si="235">K38-AQ38</f>
        <v>-1014.3484583542886</v>
      </c>
      <c r="L39" s="2">
        <f t="shared" si="235"/>
        <v>-1684.8787350226485</v>
      </c>
      <c r="M39" s="2">
        <f t="shared" si="235"/>
        <v>-2494.7858338244259</v>
      </c>
      <c r="N39" s="2">
        <f t="shared" si="235"/>
        <v>-3455.2199005304137</v>
      </c>
      <c r="O39" s="2">
        <f t="shared" si="235"/>
        <v>9194.519789796992</v>
      </c>
      <c r="P39" s="2">
        <f t="shared" si="235"/>
        <v>9974.1453729807399</v>
      </c>
      <c r="Q39" s="2">
        <f t="shared" si="235"/>
        <v>10714.268362819217</v>
      </c>
      <c r="R39" s="2">
        <f t="shared" si="235"/>
        <v>11411.728551844775</v>
      </c>
      <c r="S39" s="2">
        <f t="shared" si="235"/>
        <v>12063.112915992388</v>
      </c>
      <c r="T39" s="2">
        <f t="shared" si="235"/>
        <v>12664.735389271751</v>
      </c>
      <c r="U39" s="2">
        <f t="shared" si="235"/>
        <v>13212.615020413417</v>
      </c>
      <c r="V39" s="2">
        <f t="shared" si="235"/>
        <v>13702.452382046613</v>
      </c>
      <c r="W39" s="2">
        <f t="shared" si="235"/>
        <v>14129.604092610301</v>
      </c>
      <c r="X39" s="2">
        <f t="shared" si="235"/>
        <v>14489.055300019099</v>
      </c>
      <c r="Y39" s="2">
        <f t="shared" si="235"/>
        <v>14775.389964020695</v>
      </c>
      <c r="Z39" s="2">
        <f t="shared" si="235"/>
        <v>14982.758761142381</v>
      </c>
      <c r="AA39" s="2">
        <f t="shared" si="235"/>
        <v>15104.844422033755</v>
      </c>
      <c r="AB39" s="2">
        <f t="shared" si="235"/>
        <v>15134.824295796338</v>
      </c>
      <c r="AC39" s="2">
        <f t="shared" si="235"/>
        <v>15065.32991946023</v>
      </c>
      <c r="AD39" s="2">
        <f t="shared" si="235"/>
        <v>14888.403353017056</v>
      </c>
      <c r="AE39" s="2">
        <f t="shared" si="235"/>
        <v>14595.450021258323</v>
      </c>
      <c r="AF39" s="2">
        <f t="shared" si="235"/>
        <v>14177.187782959081</v>
      </c>
      <c r="AG39" s="2">
        <f t="shared" si="235"/>
        <v>13623.591925595654</v>
      </c>
      <c r="AH39" s="2">
        <f t="shared" si="235"/>
        <v>12923.835759643232</v>
      </c>
      <c r="AI39" s="2">
        <f t="shared" si="235"/>
        <v>12066.226460414706</v>
      </c>
      <c r="AL39" s="2">
        <f>AL38-F38</f>
        <v>-583.39199999999619</v>
      </c>
      <c r="AM39" s="2">
        <f t="shared" ref="AM39:BO39" si="236">AM38-G38</f>
        <v>-469.35295999999653</v>
      </c>
      <c r="AN39" s="2">
        <f t="shared" si="236"/>
        <v>-260.45639679999294</v>
      </c>
      <c r="AO39" s="2">
        <f t="shared" si="236"/>
        <v>50.886291456015897</v>
      </c>
      <c r="AP39" s="2">
        <f t="shared" si="236"/>
        <v>472.87079477250518</v>
      </c>
      <c r="AQ39" s="2">
        <f t="shared" si="236"/>
        <v>1014.3484583542886</v>
      </c>
      <c r="AR39" s="2">
        <f t="shared" si="236"/>
        <v>1684.8787350226485</v>
      </c>
      <c r="AS39" s="2">
        <f t="shared" si="236"/>
        <v>2494.7858338244259</v>
      </c>
      <c r="AT39" s="2">
        <f t="shared" si="236"/>
        <v>3455.2199005304137</v>
      </c>
      <c r="AU39" s="2">
        <f t="shared" si="236"/>
        <v>-9194.519789796992</v>
      </c>
      <c r="AV39" s="2">
        <f t="shared" si="236"/>
        <v>-9974.1453729807399</v>
      </c>
      <c r="AW39" s="2">
        <f t="shared" si="236"/>
        <v>-10714.268362819217</v>
      </c>
      <c r="AX39" s="2">
        <f t="shared" si="236"/>
        <v>-11411.728551844775</v>
      </c>
      <c r="AY39" s="2">
        <f t="shared" si="236"/>
        <v>-12063.112915992388</v>
      </c>
      <c r="AZ39" s="2">
        <f t="shared" si="236"/>
        <v>-12664.735389271751</v>
      </c>
      <c r="BA39" s="2">
        <f t="shared" si="236"/>
        <v>-13212.615020413417</v>
      </c>
      <c r="BB39" s="2">
        <f t="shared" si="236"/>
        <v>-13702.452382046613</v>
      </c>
      <c r="BC39" s="2">
        <f t="shared" si="236"/>
        <v>-14129.604092610301</v>
      </c>
      <c r="BD39" s="2">
        <f t="shared" si="236"/>
        <v>-14489.055300019099</v>
      </c>
      <c r="BE39" s="2">
        <f t="shared" si="236"/>
        <v>-14775.389964020695</v>
      </c>
      <c r="BF39" s="2">
        <f t="shared" si="236"/>
        <v>-14982.758761142381</v>
      </c>
      <c r="BG39" s="2">
        <f t="shared" si="236"/>
        <v>-15104.844422033755</v>
      </c>
      <c r="BH39" s="2">
        <f t="shared" si="236"/>
        <v>-15134.824295796338</v>
      </c>
      <c r="BI39" s="2">
        <f t="shared" si="236"/>
        <v>-15065.32991946023</v>
      </c>
      <c r="BJ39" s="2">
        <f t="shared" si="236"/>
        <v>-14888.403353017056</v>
      </c>
      <c r="BK39" s="2">
        <f t="shared" si="236"/>
        <v>-14595.450021258323</v>
      </c>
      <c r="BL39" s="2">
        <f t="shared" si="236"/>
        <v>-14177.187782959081</v>
      </c>
      <c r="BM39" s="2">
        <f t="shared" si="236"/>
        <v>-13623.591925595654</v>
      </c>
      <c r="BN39" s="2">
        <f t="shared" si="236"/>
        <v>-12923.835759643232</v>
      </c>
      <c r="BO39" s="2">
        <f t="shared" si="236"/>
        <v>-12066.226460414706</v>
      </c>
    </row>
    <row r="40" spans="1:67" x14ac:dyDescent="0.3">
      <c r="B40" s="44"/>
      <c r="C40" s="45"/>
      <c r="D40" s="4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67" x14ac:dyDescent="0.3">
      <c r="B41" s="44"/>
      <c r="C41" s="45"/>
      <c r="D41" s="46"/>
      <c r="E41" t="s">
        <v>53</v>
      </c>
      <c r="F41" s="33">
        <v>0.32</v>
      </c>
      <c r="G41" s="1"/>
      <c r="H41" s="1"/>
      <c r="I41" s="1"/>
      <c r="J41" s="1"/>
      <c r="K41" s="1"/>
      <c r="L41" s="1"/>
      <c r="M41" s="1"/>
      <c r="N41" s="1"/>
    </row>
    <row r="42" spans="1:67" x14ac:dyDescent="0.3">
      <c r="B42" s="44"/>
      <c r="C42" s="45"/>
      <c r="D42" s="46"/>
      <c r="E42" t="s">
        <v>54</v>
      </c>
      <c r="F42" s="33">
        <v>0.4</v>
      </c>
      <c r="G42" s="1"/>
      <c r="H42" s="1"/>
      <c r="I42" s="1"/>
      <c r="J42" s="1"/>
      <c r="K42" s="1"/>
      <c r="L42" s="1"/>
      <c r="M42" s="1"/>
      <c r="N42" s="1"/>
    </row>
    <row r="43" spans="1:67" x14ac:dyDescent="0.3">
      <c r="B43" s="44"/>
      <c r="C43" s="45"/>
      <c r="D43" s="46"/>
      <c r="E43" t="s">
        <v>56</v>
      </c>
      <c r="F43" s="40">
        <v>2500</v>
      </c>
    </row>
    <row r="44" spans="1:67" x14ac:dyDescent="0.3">
      <c r="B44" s="44"/>
      <c r="C44" s="45"/>
      <c r="D44" s="46"/>
    </row>
    <row r="45" spans="1:67" x14ac:dyDescent="0.3">
      <c r="B45" s="44"/>
      <c r="C45" s="45"/>
      <c r="D45" s="46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67" x14ac:dyDescent="0.3">
      <c r="B46" s="44"/>
      <c r="C46" s="45"/>
      <c r="D46" s="46"/>
      <c r="F46" s="34"/>
      <c r="G46" s="34"/>
      <c r="H46" s="34"/>
      <c r="I46" s="34"/>
      <c r="J46" s="34"/>
      <c r="K46" s="34"/>
      <c r="L46" s="34"/>
      <c r="M46" s="34"/>
      <c r="N46" s="34"/>
      <c r="O46" s="2"/>
    </row>
    <row r="47" spans="1:67" x14ac:dyDescent="0.3">
      <c r="B47" s="47"/>
      <c r="C47" s="48"/>
      <c r="D47" s="49"/>
      <c r="F47" s="34"/>
      <c r="G47" s="34"/>
      <c r="H47" s="34"/>
      <c r="I47" s="34"/>
      <c r="J47" s="34"/>
      <c r="K47" s="34"/>
      <c r="L47" s="34"/>
      <c r="M47" s="34"/>
      <c r="N47" s="34"/>
    </row>
  </sheetData>
  <mergeCells count="6">
    <mergeCell ref="B33:D35"/>
    <mergeCell ref="B38:D47"/>
    <mergeCell ref="E1:AI2"/>
    <mergeCell ref="AK1:BO2"/>
    <mergeCell ref="B12:D24"/>
    <mergeCell ref="B27:D31"/>
  </mergeCells>
  <conditionalFormatting sqref="F39:AI39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F36:AI36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F30:AI30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30:BO30 E36:BO36 F39:BO3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F25:AI2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5:BO2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2014-07-06T22:03:01Z</dcterms:created>
  <dcterms:modified xsi:type="dcterms:W3CDTF">2014-07-06T22:49:15Z</dcterms:modified>
</cp:coreProperties>
</file>